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35497A4-54F1-49B2-9C6D-B73E9C133CD3}" xr6:coauthVersionLast="47" xr6:coauthVersionMax="47" xr10:uidLastSave="{00000000-0000-0000-0000-000000000000}"/>
  <bookViews>
    <workbookView xWindow="-120" yWindow="-120" windowWidth="20730" windowHeight="11310" activeTab="4" xr2:uid="{00000000-000D-0000-FFFF-FFFF00000000}"/>
  </bookViews>
  <sheets>
    <sheet name="SUMMARY" sheetId="1" r:id="rId1"/>
    <sheet name="REVENUE" sheetId="2" r:id="rId2"/>
    <sheet name="RECURRENT" sheetId="3" r:id="rId3"/>
    <sheet name="CAPITAL" sheetId="5" r:id="rId4"/>
    <sheet name="NORMINAL ROLL" sheetId="6" r:id="rId5"/>
  </sheets>
  <definedNames>
    <definedName name="_xlnm.Print_Area" localSheetId="3">CAPITAL!$A$1:$I$183</definedName>
    <definedName name="_xlnm.Print_Area" localSheetId="2">RECURRENT!$A$1:$I$2148</definedName>
    <definedName name="_xlnm.Print_Area" localSheetId="0">SUMMARY!$A$1:$H$54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80" i="6" l="1"/>
  <c r="E836" i="6"/>
  <c r="F836" i="6"/>
  <c r="G836" i="6"/>
  <c r="H836" i="6"/>
  <c r="I836" i="6"/>
  <c r="J836" i="6"/>
  <c r="K836" i="6"/>
  <c r="L836" i="6"/>
  <c r="D836" i="6"/>
  <c r="M836" i="6"/>
  <c r="I1078" i="3" s="1"/>
  <c r="I2064" i="3"/>
  <c r="E905" i="6"/>
  <c r="F905" i="6"/>
  <c r="G905" i="6"/>
  <c r="H905" i="6"/>
  <c r="I905" i="6"/>
  <c r="J905" i="6"/>
  <c r="K905" i="6"/>
  <c r="L905" i="6"/>
  <c r="M905" i="6"/>
  <c r="N905" i="6"/>
  <c r="D905" i="6"/>
  <c r="E980" i="6"/>
  <c r="F980" i="6"/>
  <c r="H980" i="6"/>
  <c r="I980" i="6"/>
  <c r="G956" i="6"/>
  <c r="I1438" i="3" s="1"/>
  <c r="J956" i="6"/>
  <c r="I1444" i="3"/>
  <c r="K956" i="6"/>
  <c r="I1442" i="3" s="1"/>
  <c r="L956" i="6"/>
  <c r="M956" i="6"/>
  <c r="I1439" i="3" s="1"/>
  <c r="N956" i="6"/>
  <c r="D956" i="6"/>
  <c r="I1429" i="3"/>
  <c r="G950" i="6"/>
  <c r="I1448" i="3" s="1"/>
  <c r="J950" i="6"/>
  <c r="K950" i="6"/>
  <c r="L950" i="6"/>
  <c r="M950" i="6"/>
  <c r="I1450" i="3" s="1"/>
  <c r="N950" i="6"/>
  <c r="D950" i="6"/>
  <c r="I1430" i="3" s="1"/>
  <c r="I938" i="6"/>
  <c r="H938" i="6"/>
  <c r="F938" i="6"/>
  <c r="E938" i="6"/>
  <c r="G940" i="6"/>
  <c r="I1392" i="3" s="1"/>
  <c r="J940" i="6"/>
  <c r="K940" i="6"/>
  <c r="L940" i="6"/>
  <c r="M940" i="6"/>
  <c r="I1395" i="3" s="1"/>
  <c r="D940" i="6"/>
  <c r="I1376" i="3" s="1"/>
  <c r="I1377" i="3"/>
  <c r="I1082" i="3"/>
  <c r="I1084" i="3"/>
  <c r="N836" i="6"/>
  <c r="E736" i="6"/>
  <c r="F736" i="6"/>
  <c r="I1088" i="3" s="1"/>
  <c r="G736" i="6"/>
  <c r="H736" i="6"/>
  <c r="I736" i="6"/>
  <c r="J736" i="6"/>
  <c r="K736" i="6"/>
  <c r="L736" i="6"/>
  <c r="M736" i="6"/>
  <c r="I1086" i="3" s="1"/>
  <c r="D736" i="6"/>
  <c r="E490" i="6"/>
  <c r="I1089" i="3" s="1"/>
  <c r="F490" i="6"/>
  <c r="I1094" i="3" s="1"/>
  <c r="G490" i="6"/>
  <c r="I1090" i="3" s="1"/>
  <c r="H490" i="6"/>
  <c r="I490" i="6"/>
  <c r="J490" i="6"/>
  <c r="K490" i="6"/>
  <c r="L490" i="6"/>
  <c r="M490" i="6"/>
  <c r="I1092" i="3" s="1"/>
  <c r="N490" i="6"/>
  <c r="D490" i="6"/>
  <c r="I206" i="3"/>
  <c r="I205" i="3"/>
  <c r="I204" i="3"/>
  <c r="I203" i="3"/>
  <c r="I200" i="3"/>
  <c r="I196" i="3"/>
  <c r="F309" i="2"/>
  <c r="F47" i="1" s="1"/>
  <c r="G309" i="2"/>
  <c r="G47" i="1" s="1"/>
  <c r="H309" i="2"/>
  <c r="H47" i="1" s="1"/>
  <c r="E309" i="2"/>
  <c r="E47" i="1" s="1"/>
  <c r="F24" i="2"/>
  <c r="F34" i="1"/>
  <c r="G24" i="2"/>
  <c r="G34" i="1" s="1"/>
  <c r="H24" i="2"/>
  <c r="H34" i="1" s="1"/>
  <c r="F30" i="2"/>
  <c r="F35" i="1"/>
  <c r="G30" i="2"/>
  <c r="G35" i="1" s="1"/>
  <c r="H30" i="2"/>
  <c r="H35" i="1" s="1"/>
  <c r="F118" i="2"/>
  <c r="F36" i="1" s="1"/>
  <c r="G118" i="2"/>
  <c r="G36" i="1" s="1"/>
  <c r="H118" i="2"/>
  <c r="H36" i="1" s="1"/>
  <c r="F186" i="2"/>
  <c r="F37" i="1" s="1"/>
  <c r="G186" i="2"/>
  <c r="G37" i="1" s="1"/>
  <c r="H186" i="2"/>
  <c r="H37" i="1" s="1"/>
  <c r="F195" i="2"/>
  <c r="F38" i="1" s="1"/>
  <c r="G195" i="2"/>
  <c r="G38" i="1" s="1"/>
  <c r="H195" i="2"/>
  <c r="H38" i="1" s="1"/>
  <c r="F220" i="2"/>
  <c r="F39" i="1" s="1"/>
  <c r="H220" i="2"/>
  <c r="H39" i="1" s="1"/>
  <c r="F263" i="2"/>
  <c r="F40" i="1" s="1"/>
  <c r="G263" i="2"/>
  <c r="G40" i="1" s="1"/>
  <c r="H263" i="2"/>
  <c r="H40" i="1" s="1"/>
  <c r="F269" i="2"/>
  <c r="F41" i="1" s="1"/>
  <c r="G269" i="2"/>
  <c r="G41" i="1" s="1"/>
  <c r="H269" i="2"/>
  <c r="H41" i="1" s="1"/>
  <c r="F277" i="2"/>
  <c r="F42" i="1" s="1"/>
  <c r="G277" i="2"/>
  <c r="G42" i="1" s="1"/>
  <c r="H277" i="2"/>
  <c r="H42" i="1" s="1"/>
  <c r="F287" i="2"/>
  <c r="F43" i="1" s="1"/>
  <c r="G287" i="2"/>
  <c r="G43" i="1" s="1"/>
  <c r="H287" i="2"/>
  <c r="H43" i="1" s="1"/>
  <c r="F295" i="2"/>
  <c r="F44" i="1" s="1"/>
  <c r="G295" i="2"/>
  <c r="G44" i="1" s="1"/>
  <c r="H295" i="2"/>
  <c r="H44" i="1" s="1"/>
  <c r="F300" i="2"/>
  <c r="F45" i="1" s="1"/>
  <c r="G300" i="2"/>
  <c r="G45" i="1" s="1"/>
  <c r="H300" i="2"/>
  <c r="H45" i="1" s="1"/>
  <c r="F304" i="2"/>
  <c r="F46" i="1" s="1"/>
  <c r="G304" i="2"/>
  <c r="G46" i="1" s="1"/>
  <c r="H304" i="2"/>
  <c r="H46" i="1" s="1"/>
  <c r="F314" i="2"/>
  <c r="F48" i="1" s="1"/>
  <c r="G314" i="2"/>
  <c r="G48" i="1" s="1"/>
  <c r="H314" i="2"/>
  <c r="H48" i="1" s="1"/>
  <c r="I1437" i="3"/>
  <c r="I1147" i="6"/>
  <c r="H1147" i="6"/>
  <c r="F1147" i="6"/>
  <c r="E1147" i="6"/>
  <c r="I1146" i="6"/>
  <c r="H1146" i="6"/>
  <c r="F1146" i="6"/>
  <c r="E1146" i="6"/>
  <c r="I1145" i="6"/>
  <c r="H1145" i="6"/>
  <c r="F1145" i="6"/>
  <c r="E1145" i="6"/>
  <c r="I1144" i="6"/>
  <c r="H1144" i="6"/>
  <c r="F1144" i="6"/>
  <c r="E1144" i="6"/>
  <c r="I1143" i="6"/>
  <c r="H1143" i="6"/>
  <c r="F1143" i="6"/>
  <c r="E1143" i="6"/>
  <c r="I1130" i="6"/>
  <c r="H1130" i="6"/>
  <c r="F1130" i="6"/>
  <c r="E1130" i="6"/>
  <c r="I1128" i="6"/>
  <c r="H1128" i="6"/>
  <c r="F1128" i="6"/>
  <c r="E1128" i="6"/>
  <c r="I1820" i="3" s="1"/>
  <c r="I1132" i="6"/>
  <c r="H1132" i="6"/>
  <c r="F1132" i="6"/>
  <c r="E1132" i="6"/>
  <c r="I1131" i="6"/>
  <c r="H1131" i="6"/>
  <c r="F1131" i="6"/>
  <c r="E1131" i="6"/>
  <c r="D994" i="6"/>
  <c r="I1610" i="3" s="1"/>
  <c r="I993" i="6"/>
  <c r="H993" i="6"/>
  <c r="F993" i="6"/>
  <c r="E993" i="6"/>
  <c r="I992" i="6"/>
  <c r="H992" i="6"/>
  <c r="F992" i="6"/>
  <c r="E992" i="6"/>
  <c r="I991" i="6"/>
  <c r="H991" i="6"/>
  <c r="F991" i="6"/>
  <c r="E991" i="6"/>
  <c r="I990" i="6"/>
  <c r="H990" i="6"/>
  <c r="F990" i="6"/>
  <c r="E990" i="6"/>
  <c r="G989" i="6"/>
  <c r="I1635" i="3" s="1"/>
  <c r="J989" i="6"/>
  <c r="K989" i="6"/>
  <c r="L989" i="6"/>
  <c r="M989" i="6"/>
  <c r="I1637" i="3"/>
  <c r="N989" i="6"/>
  <c r="D989" i="6"/>
  <c r="I1611" i="3" s="1"/>
  <c r="I988" i="6"/>
  <c r="H988" i="6"/>
  <c r="F988" i="6"/>
  <c r="E988" i="6"/>
  <c r="I987" i="6"/>
  <c r="H987" i="6"/>
  <c r="F987" i="6"/>
  <c r="E987" i="6"/>
  <c r="I986" i="6"/>
  <c r="H986" i="6"/>
  <c r="F986" i="6"/>
  <c r="E986" i="6"/>
  <c r="I985" i="6"/>
  <c r="I989" i="6" s="1"/>
  <c r="I1639" i="3" s="1"/>
  <c r="H985" i="6"/>
  <c r="F985" i="6"/>
  <c r="E985" i="6"/>
  <c r="E989" i="6" s="1"/>
  <c r="I1633" i="3" s="1"/>
  <c r="G994" i="6"/>
  <c r="I1627" i="3" s="1"/>
  <c r="J994" i="6"/>
  <c r="K994" i="6"/>
  <c r="L994" i="6"/>
  <c r="M994" i="6"/>
  <c r="I1629" i="3"/>
  <c r="N994" i="6"/>
  <c r="I982" i="6"/>
  <c r="H982" i="6"/>
  <c r="F982" i="6"/>
  <c r="E982" i="6"/>
  <c r="E983" i="6"/>
  <c r="I1551" i="3" s="1"/>
  <c r="D981" i="6"/>
  <c r="I1546" i="3" s="1"/>
  <c r="I977" i="6"/>
  <c r="H977" i="6"/>
  <c r="F977" i="6"/>
  <c r="E977" i="6"/>
  <c r="I976" i="6"/>
  <c r="H976" i="6"/>
  <c r="F976" i="6"/>
  <c r="E976" i="6"/>
  <c r="I975" i="6"/>
  <c r="H975" i="6"/>
  <c r="F975" i="6"/>
  <c r="E975" i="6"/>
  <c r="I979" i="6"/>
  <c r="H979" i="6"/>
  <c r="F979" i="6"/>
  <c r="E979" i="6"/>
  <c r="I978" i="6"/>
  <c r="H978" i="6"/>
  <c r="F978" i="6"/>
  <c r="E978" i="6"/>
  <c r="D964" i="6"/>
  <c r="I1491" i="3" s="1"/>
  <c r="I963" i="6"/>
  <c r="H963" i="6"/>
  <c r="F963" i="6"/>
  <c r="E963" i="6"/>
  <c r="I962" i="6"/>
  <c r="H962" i="6"/>
  <c r="F962" i="6"/>
  <c r="E962" i="6"/>
  <c r="I961" i="6"/>
  <c r="H961" i="6"/>
  <c r="F961" i="6"/>
  <c r="E961" i="6"/>
  <c r="I960" i="6"/>
  <c r="H960" i="6"/>
  <c r="F960" i="6"/>
  <c r="E960" i="6"/>
  <c r="I959" i="6"/>
  <c r="H959" i="6"/>
  <c r="F959" i="6"/>
  <c r="E959" i="6"/>
  <c r="I966" i="6"/>
  <c r="H966" i="6"/>
  <c r="I965" i="6"/>
  <c r="H965" i="6"/>
  <c r="F966" i="6"/>
  <c r="E966" i="6"/>
  <c r="F965" i="6"/>
  <c r="E965" i="6"/>
  <c r="I967" i="6"/>
  <c r="H967" i="6"/>
  <c r="F967" i="6"/>
  <c r="E967" i="6"/>
  <c r="I955" i="6"/>
  <c r="H955" i="6"/>
  <c r="F955" i="6"/>
  <c r="E955" i="6"/>
  <c r="I954" i="6"/>
  <c r="H954" i="6"/>
  <c r="F954" i="6"/>
  <c r="E954" i="6"/>
  <c r="I953" i="6"/>
  <c r="H953" i="6"/>
  <c r="F953" i="6"/>
  <c r="E953" i="6"/>
  <c r="I952" i="6"/>
  <c r="H952" i="6"/>
  <c r="F952" i="6"/>
  <c r="E952" i="6"/>
  <c r="I951" i="6"/>
  <c r="I956" i="6" s="1"/>
  <c r="I1441" i="3" s="1"/>
  <c r="H951" i="6"/>
  <c r="F951" i="6"/>
  <c r="E951" i="6"/>
  <c r="E956" i="6" s="1"/>
  <c r="I1435" i="3" s="1"/>
  <c r="I949" i="6"/>
  <c r="H949" i="6"/>
  <c r="F949" i="6"/>
  <c r="E949" i="6"/>
  <c r="I948" i="6"/>
  <c r="H948" i="6"/>
  <c r="F948" i="6"/>
  <c r="E948" i="6"/>
  <c r="I947" i="6"/>
  <c r="H947" i="6"/>
  <c r="F947" i="6"/>
  <c r="E947" i="6"/>
  <c r="I946" i="6"/>
  <c r="H946" i="6"/>
  <c r="F946" i="6"/>
  <c r="E946" i="6"/>
  <c r="I945" i="6"/>
  <c r="H945" i="6"/>
  <c r="F945" i="6"/>
  <c r="E945" i="6"/>
  <c r="I943" i="6"/>
  <c r="H943" i="6"/>
  <c r="F943" i="6"/>
  <c r="E943" i="6"/>
  <c r="I942" i="6"/>
  <c r="H942" i="6"/>
  <c r="F942" i="6"/>
  <c r="E942" i="6"/>
  <c r="I944" i="6"/>
  <c r="H944" i="6"/>
  <c r="F944" i="6"/>
  <c r="E944" i="6"/>
  <c r="I939" i="6"/>
  <c r="H939" i="6"/>
  <c r="F939" i="6"/>
  <c r="E939" i="6"/>
  <c r="I936" i="6"/>
  <c r="H936" i="6"/>
  <c r="F936" i="6"/>
  <c r="E936" i="6"/>
  <c r="I937" i="6"/>
  <c r="H937" i="6"/>
  <c r="F937" i="6"/>
  <c r="E937" i="6"/>
  <c r="I935" i="6"/>
  <c r="H935" i="6"/>
  <c r="F935" i="6"/>
  <c r="E935" i="6"/>
  <c r="I934" i="6"/>
  <c r="I940" i="6"/>
  <c r="I1396" i="3" s="1"/>
  <c r="H934" i="6"/>
  <c r="F934" i="6"/>
  <c r="F940" i="6" s="1"/>
  <c r="I1391" i="3" s="1"/>
  <c r="E934" i="6"/>
  <c r="E940" i="6" s="1"/>
  <c r="I1390" i="3" s="1"/>
  <c r="N926" i="6"/>
  <c r="M926" i="6"/>
  <c r="I1332" i="3" s="1"/>
  <c r="L926" i="6"/>
  <c r="K926" i="6"/>
  <c r="J926" i="6"/>
  <c r="G926" i="6"/>
  <c r="D926" i="6"/>
  <c r="I1311" i="3" s="1"/>
  <c r="H926" i="6"/>
  <c r="F926" i="6"/>
  <c r="I1335" i="3" s="1"/>
  <c r="E926" i="6"/>
  <c r="I1336" i="3" s="1"/>
  <c r="E922" i="6"/>
  <c r="I1274" i="3" s="1"/>
  <c r="F922" i="6"/>
  <c r="I1273" i="3" s="1"/>
  <c r="G922" i="6"/>
  <c r="H922" i="6"/>
  <c r="I1276" i="3" s="1"/>
  <c r="I922" i="6"/>
  <c r="J922" i="6"/>
  <c r="K922" i="6"/>
  <c r="L922" i="6"/>
  <c r="M922" i="6"/>
  <c r="I1271" i="3" s="1"/>
  <c r="I1297" i="3" s="1"/>
  <c r="I1299" i="3" s="1"/>
  <c r="I1132" i="3" s="1"/>
  <c r="N922" i="6"/>
  <c r="D922" i="6"/>
  <c r="I1264" i="3" s="1"/>
  <c r="I871" i="6"/>
  <c r="H871" i="6"/>
  <c r="F871" i="6"/>
  <c r="E871" i="6"/>
  <c r="I870" i="6"/>
  <c r="H870" i="6"/>
  <c r="F870" i="6"/>
  <c r="E870" i="6"/>
  <c r="I869" i="6"/>
  <c r="H869" i="6"/>
  <c r="F869" i="6"/>
  <c r="E869" i="6"/>
  <c r="I868" i="6"/>
  <c r="H868" i="6"/>
  <c r="F868" i="6"/>
  <c r="E868" i="6"/>
  <c r="I867" i="6"/>
  <c r="H867" i="6"/>
  <c r="F867" i="6"/>
  <c r="E867" i="6"/>
  <c r="I866" i="6"/>
  <c r="H866" i="6"/>
  <c r="H872" i="6" s="1"/>
  <c r="F866" i="6"/>
  <c r="E866" i="6"/>
  <c r="E872" i="6" s="1"/>
  <c r="I1226" i="3" s="1"/>
  <c r="G865" i="6"/>
  <c r="I1236" i="3" s="1"/>
  <c r="J865" i="6"/>
  <c r="K865" i="6"/>
  <c r="L865" i="6"/>
  <c r="M865" i="6"/>
  <c r="I1238" i="3" s="1"/>
  <c r="N865" i="6"/>
  <c r="D865" i="6"/>
  <c r="I1212" i="3" s="1"/>
  <c r="I864" i="6"/>
  <c r="H864" i="6"/>
  <c r="F864" i="6"/>
  <c r="E864" i="6"/>
  <c r="I863" i="6"/>
  <c r="H863" i="6"/>
  <c r="F863" i="6"/>
  <c r="E863" i="6"/>
  <c r="I862" i="6"/>
  <c r="I865" i="6" s="1"/>
  <c r="I1240" i="3" s="1"/>
  <c r="H862" i="6"/>
  <c r="H865" i="6" s="1"/>
  <c r="I1237" i="3" s="1"/>
  <c r="F862" i="6"/>
  <c r="F865" i="6" s="1"/>
  <c r="E862" i="6"/>
  <c r="G854" i="6"/>
  <c r="I1167" i="3" s="1"/>
  <c r="J854" i="6"/>
  <c r="K854" i="6"/>
  <c r="L854" i="6"/>
  <c r="M854" i="6"/>
  <c r="I1169" i="3" s="1"/>
  <c r="N854" i="6"/>
  <c r="G859" i="6"/>
  <c r="I1156" i="3" s="1"/>
  <c r="J859" i="6"/>
  <c r="I1163" i="3" s="1"/>
  <c r="K859" i="6"/>
  <c r="I1161" i="3" s="1"/>
  <c r="L859" i="6"/>
  <c r="M859" i="6"/>
  <c r="I1158" i="3"/>
  <c r="I857" i="6"/>
  <c r="H857" i="6"/>
  <c r="F857" i="6"/>
  <c r="E857" i="6"/>
  <c r="I855" i="6"/>
  <c r="H855" i="6"/>
  <c r="F855" i="6"/>
  <c r="E855" i="6"/>
  <c r="E859" i="6" s="1"/>
  <c r="I1154" i="3" s="1"/>
  <c r="I853" i="6"/>
  <c r="H853" i="6"/>
  <c r="F853" i="6"/>
  <c r="E853" i="6"/>
  <c r="I852" i="6"/>
  <c r="H852" i="6"/>
  <c r="F852" i="6"/>
  <c r="E852" i="6"/>
  <c r="I851" i="6"/>
  <c r="H851" i="6"/>
  <c r="F851" i="6"/>
  <c r="E851" i="6"/>
  <c r="I850" i="6"/>
  <c r="H850" i="6"/>
  <c r="F850" i="6"/>
  <c r="E850" i="6"/>
  <c r="I849" i="6"/>
  <c r="H849" i="6"/>
  <c r="F849" i="6"/>
  <c r="E849" i="6"/>
  <c r="I848" i="6"/>
  <c r="H848" i="6"/>
  <c r="F848" i="6"/>
  <c r="E848" i="6"/>
  <c r="I847" i="6"/>
  <c r="H847" i="6"/>
  <c r="F847" i="6"/>
  <c r="E847" i="6"/>
  <c r="I846" i="6"/>
  <c r="H846" i="6"/>
  <c r="F846" i="6"/>
  <c r="E846" i="6"/>
  <c r="I845" i="6"/>
  <c r="H845" i="6"/>
  <c r="F845" i="6"/>
  <c r="E845" i="6"/>
  <c r="I844" i="6"/>
  <c r="I854" i="6" s="1"/>
  <c r="H844" i="6"/>
  <c r="H854" i="6" s="1"/>
  <c r="I1168" i="3" s="1"/>
  <c r="F844" i="6"/>
  <c r="F854" i="6" s="1"/>
  <c r="E844" i="6"/>
  <c r="I842" i="6"/>
  <c r="I843" i="6" s="1"/>
  <c r="I1179" i="3" s="1"/>
  <c r="H842" i="6"/>
  <c r="H843" i="6" s="1"/>
  <c r="I1176" i="3" s="1"/>
  <c r="F842" i="6"/>
  <c r="F843" i="6" s="1"/>
  <c r="I1174" i="3" s="1"/>
  <c r="E842" i="6"/>
  <c r="E843" i="6" s="1"/>
  <c r="I1173" i="3" s="1"/>
  <c r="M320" i="6"/>
  <c r="I693" i="3" s="1"/>
  <c r="M120" i="6"/>
  <c r="I359" i="3" s="1"/>
  <c r="D120" i="6"/>
  <c r="I332" i="3" s="1"/>
  <c r="G158" i="6"/>
  <c r="H158" i="6"/>
  <c r="I158" i="6"/>
  <c r="J158" i="6"/>
  <c r="K158" i="6"/>
  <c r="L158" i="6"/>
  <c r="M158" i="6"/>
  <c r="I351" i="3" s="1"/>
  <c r="N158" i="6"/>
  <c r="D158" i="6"/>
  <c r="I331" i="3" s="1"/>
  <c r="G174" i="6"/>
  <c r="I339" i="3" s="1"/>
  <c r="J174" i="6"/>
  <c r="I341" i="3" s="1"/>
  <c r="K174" i="6"/>
  <c r="I344" i="3" s="1"/>
  <c r="L174" i="6"/>
  <c r="M174" i="6"/>
  <c r="I342" i="3" s="1"/>
  <c r="N174" i="6"/>
  <c r="D174" i="6"/>
  <c r="I330" i="3" s="1"/>
  <c r="I169" i="6"/>
  <c r="H169" i="6"/>
  <c r="F169" i="6"/>
  <c r="E169" i="6"/>
  <c r="I161" i="6"/>
  <c r="H161" i="6"/>
  <c r="F161" i="6"/>
  <c r="E161" i="6"/>
  <c r="I160" i="6"/>
  <c r="H160" i="6"/>
  <c r="F160" i="6"/>
  <c r="E160" i="6"/>
  <c r="I159" i="6"/>
  <c r="H159" i="6"/>
  <c r="F159" i="6"/>
  <c r="E159" i="6"/>
  <c r="F151" i="6"/>
  <c r="E151" i="6"/>
  <c r="F150" i="6"/>
  <c r="E150" i="6"/>
  <c r="F149" i="6"/>
  <c r="E149" i="6"/>
  <c r="F148" i="6"/>
  <c r="E148" i="6"/>
  <c r="F157" i="6"/>
  <c r="E157" i="6"/>
  <c r="F156" i="6"/>
  <c r="E156" i="6"/>
  <c r="F155" i="6"/>
  <c r="E155" i="6"/>
  <c r="F154" i="6"/>
  <c r="E154" i="6"/>
  <c r="F153" i="6"/>
  <c r="E153" i="6"/>
  <c r="F152" i="6"/>
  <c r="E152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F141" i="6"/>
  <c r="E141" i="6"/>
  <c r="F140" i="6"/>
  <c r="E140" i="6"/>
  <c r="F139" i="6"/>
  <c r="E139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E128" i="6"/>
  <c r="F128" i="6"/>
  <c r="F127" i="6"/>
  <c r="E127" i="6"/>
  <c r="F126" i="6"/>
  <c r="E126" i="6"/>
  <c r="F125" i="6"/>
  <c r="E125" i="6"/>
  <c r="F124" i="6"/>
  <c r="E124" i="6"/>
  <c r="F123" i="6"/>
  <c r="E123" i="6"/>
  <c r="F122" i="6"/>
  <c r="E122" i="6"/>
  <c r="I119" i="6"/>
  <c r="H119" i="6"/>
  <c r="F119" i="6"/>
  <c r="E119" i="6"/>
  <c r="I118" i="6"/>
  <c r="H118" i="6"/>
  <c r="F118" i="6"/>
  <c r="E118" i="6"/>
  <c r="I117" i="6"/>
  <c r="H117" i="6"/>
  <c r="F117" i="6"/>
  <c r="E117" i="6"/>
  <c r="I116" i="6"/>
  <c r="H116" i="6"/>
  <c r="F116" i="6"/>
  <c r="E116" i="6"/>
  <c r="I115" i="6"/>
  <c r="H115" i="6"/>
  <c r="F115" i="6"/>
  <c r="E115" i="6"/>
  <c r="I114" i="6"/>
  <c r="H114" i="6"/>
  <c r="F114" i="6"/>
  <c r="E114" i="6"/>
  <c r="I113" i="6"/>
  <c r="H113" i="6"/>
  <c r="F113" i="6"/>
  <c r="E113" i="6"/>
  <c r="E112" i="6"/>
  <c r="F112" i="6"/>
  <c r="F120" i="6" s="1"/>
  <c r="H112" i="6"/>
  <c r="I112" i="6"/>
  <c r="I111" i="6"/>
  <c r="H111" i="6"/>
  <c r="F111" i="6"/>
  <c r="E111" i="6"/>
  <c r="I107" i="6"/>
  <c r="H107" i="6"/>
  <c r="F107" i="6"/>
  <c r="E107" i="6"/>
  <c r="I106" i="6"/>
  <c r="H106" i="6"/>
  <c r="F106" i="6"/>
  <c r="E106" i="6"/>
  <c r="I105" i="6"/>
  <c r="H105" i="6"/>
  <c r="F105" i="6"/>
  <c r="E105" i="6"/>
  <c r="I104" i="6"/>
  <c r="H104" i="6"/>
  <c r="F104" i="6"/>
  <c r="E104" i="6"/>
  <c r="I103" i="6"/>
  <c r="H103" i="6"/>
  <c r="F103" i="6"/>
  <c r="E103" i="6"/>
  <c r="I102" i="6"/>
  <c r="H102" i="6"/>
  <c r="F102" i="6"/>
  <c r="E102" i="6"/>
  <c r="I101" i="6"/>
  <c r="H101" i="6"/>
  <c r="F101" i="6"/>
  <c r="E101" i="6"/>
  <c r="I82" i="6"/>
  <c r="H82" i="6"/>
  <c r="F82" i="6"/>
  <c r="E82" i="6"/>
  <c r="I81" i="6"/>
  <c r="H81" i="6"/>
  <c r="F81" i="6"/>
  <c r="E81" i="6"/>
  <c r="I80" i="6"/>
  <c r="H80" i="6"/>
  <c r="F80" i="6"/>
  <c r="E80" i="6"/>
  <c r="I79" i="6"/>
  <c r="H79" i="6"/>
  <c r="F79" i="6"/>
  <c r="E79" i="6"/>
  <c r="I78" i="6"/>
  <c r="H78" i="6"/>
  <c r="F78" i="6"/>
  <c r="E78" i="6"/>
  <c r="G414" i="6"/>
  <c r="I862" i="3" s="1"/>
  <c r="I887" i="3" s="1"/>
  <c r="I889" i="3" s="1"/>
  <c r="I585" i="3" s="1"/>
  <c r="J414" i="6"/>
  <c r="K414" i="6"/>
  <c r="L414" i="6"/>
  <c r="M414" i="6"/>
  <c r="I864" i="3"/>
  <c r="D414" i="6"/>
  <c r="I855" i="3" s="1"/>
  <c r="G402" i="6"/>
  <c r="I870" i="3"/>
  <c r="J402" i="6"/>
  <c r="K402" i="6"/>
  <c r="L402" i="6"/>
  <c r="M402" i="6"/>
  <c r="I872" i="3" s="1"/>
  <c r="D402" i="6"/>
  <c r="I856" i="3" s="1"/>
  <c r="I413" i="6"/>
  <c r="H413" i="6"/>
  <c r="F413" i="6"/>
  <c r="E413" i="6"/>
  <c r="I412" i="6"/>
  <c r="H412" i="6"/>
  <c r="F412" i="6"/>
  <c r="E412" i="6"/>
  <c r="I411" i="6"/>
  <c r="H411" i="6"/>
  <c r="F411" i="6"/>
  <c r="E411" i="6"/>
  <c r="I410" i="6"/>
  <c r="H410" i="6"/>
  <c r="F410" i="6"/>
  <c r="E410" i="6"/>
  <c r="I409" i="6"/>
  <c r="H409" i="6"/>
  <c r="F409" i="6"/>
  <c r="E409" i="6"/>
  <c r="I408" i="6"/>
  <c r="H408" i="6"/>
  <c r="F408" i="6"/>
  <c r="E408" i="6"/>
  <c r="I407" i="6"/>
  <c r="H407" i="6"/>
  <c r="F407" i="6"/>
  <c r="E407" i="6"/>
  <c r="I406" i="6"/>
  <c r="H406" i="6"/>
  <c r="F406" i="6"/>
  <c r="E406" i="6"/>
  <c r="I405" i="6"/>
  <c r="H405" i="6"/>
  <c r="F405" i="6"/>
  <c r="E405" i="6"/>
  <c r="I404" i="6"/>
  <c r="H404" i="6"/>
  <c r="F404" i="6"/>
  <c r="E404" i="6"/>
  <c r="I401" i="6"/>
  <c r="H401" i="6"/>
  <c r="F401" i="6"/>
  <c r="E401" i="6"/>
  <c r="I400" i="6"/>
  <c r="H400" i="6"/>
  <c r="F400" i="6"/>
  <c r="E400" i="6"/>
  <c r="I399" i="6"/>
  <c r="H399" i="6"/>
  <c r="F399" i="6"/>
  <c r="E399" i="6"/>
  <c r="I393" i="6"/>
  <c r="H393" i="6"/>
  <c r="F393" i="6"/>
  <c r="E393" i="6"/>
  <c r="I392" i="6"/>
  <c r="H392" i="6"/>
  <c r="F392" i="6"/>
  <c r="E392" i="6"/>
  <c r="I391" i="6"/>
  <c r="H391" i="6"/>
  <c r="F391" i="6"/>
  <c r="E391" i="6"/>
  <c r="I390" i="6"/>
  <c r="H390" i="6"/>
  <c r="F390" i="6"/>
  <c r="E390" i="6"/>
  <c r="E394" i="6" s="1"/>
  <c r="I809" i="3" s="1"/>
  <c r="I386" i="6"/>
  <c r="H386" i="6"/>
  <c r="F386" i="6"/>
  <c r="E386" i="6"/>
  <c r="I385" i="6"/>
  <c r="H385" i="6"/>
  <c r="F385" i="6"/>
  <c r="E385" i="6"/>
  <c r="I384" i="6"/>
  <c r="H384" i="6"/>
  <c r="F384" i="6"/>
  <c r="E384" i="6"/>
  <c r="I383" i="6"/>
  <c r="H383" i="6"/>
  <c r="F383" i="6"/>
  <c r="E383" i="6"/>
  <c r="I382" i="6"/>
  <c r="H382" i="6"/>
  <c r="F382" i="6"/>
  <c r="E382" i="6"/>
  <c r="I381" i="6"/>
  <c r="H381" i="6"/>
  <c r="F381" i="6"/>
  <c r="E381" i="6"/>
  <c r="I376" i="6"/>
  <c r="H376" i="6"/>
  <c r="F376" i="6"/>
  <c r="E376" i="6"/>
  <c r="E375" i="6"/>
  <c r="F375" i="6"/>
  <c r="H375" i="6"/>
  <c r="I375" i="6"/>
  <c r="E377" i="6"/>
  <c r="F377" i="6"/>
  <c r="H377" i="6"/>
  <c r="I377" i="6"/>
  <c r="I371" i="6"/>
  <c r="H371" i="6"/>
  <c r="F371" i="6"/>
  <c r="E371" i="6"/>
  <c r="I370" i="6"/>
  <c r="H370" i="6"/>
  <c r="F370" i="6"/>
  <c r="E370" i="6"/>
  <c r="I369" i="6"/>
  <c r="H369" i="6"/>
  <c r="F369" i="6"/>
  <c r="E369" i="6"/>
  <c r="I368" i="6"/>
  <c r="H368" i="6"/>
  <c r="F368" i="6"/>
  <c r="E368" i="6"/>
  <c r="I367" i="6"/>
  <c r="H367" i="6"/>
  <c r="F367" i="6"/>
  <c r="E367" i="6"/>
  <c r="I366" i="6"/>
  <c r="H366" i="6"/>
  <c r="F366" i="6"/>
  <c r="E366" i="6"/>
  <c r="I365" i="6"/>
  <c r="H365" i="6"/>
  <c r="F365" i="6"/>
  <c r="E365" i="6"/>
  <c r="I353" i="6"/>
  <c r="H353" i="6"/>
  <c r="F353" i="6"/>
  <c r="E353" i="6"/>
  <c r="I352" i="6"/>
  <c r="H352" i="6"/>
  <c r="F352" i="6"/>
  <c r="E352" i="6"/>
  <c r="E360" i="6" s="1"/>
  <c r="D320" i="6"/>
  <c r="I666" i="3" s="1"/>
  <c r="D336" i="6"/>
  <c r="I665" i="3" s="1"/>
  <c r="D348" i="6"/>
  <c r="I664" i="3" s="1"/>
  <c r="N347" i="6"/>
  <c r="I347" i="6"/>
  <c r="H347" i="6"/>
  <c r="F347" i="6"/>
  <c r="E347" i="6"/>
  <c r="E348" i="6" s="1"/>
  <c r="I670" i="3" s="1"/>
  <c r="N346" i="6"/>
  <c r="I346" i="6"/>
  <c r="H346" i="6"/>
  <c r="F346" i="6"/>
  <c r="E346" i="6"/>
  <c r="N345" i="6"/>
  <c r="I345" i="6"/>
  <c r="H345" i="6"/>
  <c r="F345" i="6"/>
  <c r="E345" i="6"/>
  <c r="I343" i="6"/>
  <c r="H343" i="6"/>
  <c r="F343" i="6"/>
  <c r="E343" i="6"/>
  <c r="I342" i="6"/>
  <c r="H342" i="6"/>
  <c r="F342" i="6"/>
  <c r="E342" i="6"/>
  <c r="I341" i="6"/>
  <c r="H341" i="6"/>
  <c r="F341" i="6"/>
  <c r="E341" i="6"/>
  <c r="I340" i="6"/>
  <c r="H340" i="6"/>
  <c r="F340" i="6"/>
  <c r="E340" i="6"/>
  <c r="I339" i="6"/>
  <c r="H339" i="6"/>
  <c r="F339" i="6"/>
  <c r="E339" i="6"/>
  <c r="I338" i="6"/>
  <c r="H338" i="6"/>
  <c r="H348" i="6" s="1"/>
  <c r="F338" i="6"/>
  <c r="E338" i="6"/>
  <c r="I335" i="6"/>
  <c r="H335" i="6"/>
  <c r="F335" i="6"/>
  <c r="E335" i="6"/>
  <c r="I334" i="6"/>
  <c r="H334" i="6"/>
  <c r="F334" i="6"/>
  <c r="E334" i="6"/>
  <c r="I333" i="6"/>
  <c r="H333" i="6"/>
  <c r="F333" i="6"/>
  <c r="E333" i="6"/>
  <c r="I332" i="6"/>
  <c r="H332" i="6"/>
  <c r="F332" i="6"/>
  <c r="E332" i="6"/>
  <c r="I331" i="6"/>
  <c r="H331" i="6"/>
  <c r="F331" i="6"/>
  <c r="E331" i="6"/>
  <c r="E330" i="6"/>
  <c r="F330" i="6"/>
  <c r="F336" i="6" s="1"/>
  <c r="I682" i="3" s="1"/>
  <c r="H330" i="6"/>
  <c r="I330" i="6"/>
  <c r="I329" i="6"/>
  <c r="H329" i="6"/>
  <c r="F329" i="6"/>
  <c r="E329" i="6"/>
  <c r="I328" i="6"/>
  <c r="H328" i="6"/>
  <c r="F328" i="6"/>
  <c r="E328" i="6"/>
  <c r="I327" i="6"/>
  <c r="H327" i="6"/>
  <c r="F327" i="6"/>
  <c r="E327" i="6"/>
  <c r="I326" i="6"/>
  <c r="H326" i="6"/>
  <c r="F326" i="6"/>
  <c r="E326" i="6"/>
  <c r="I325" i="6"/>
  <c r="H325" i="6"/>
  <c r="F325" i="6"/>
  <c r="E325" i="6"/>
  <c r="I324" i="6"/>
  <c r="H324" i="6"/>
  <c r="F324" i="6"/>
  <c r="E324" i="6"/>
  <c r="I323" i="6"/>
  <c r="H323" i="6"/>
  <c r="F323" i="6"/>
  <c r="E323" i="6"/>
  <c r="I322" i="6"/>
  <c r="H322" i="6"/>
  <c r="F322" i="6"/>
  <c r="E322" i="6"/>
  <c r="I316" i="6"/>
  <c r="H316" i="6"/>
  <c r="F316" i="6"/>
  <c r="E316" i="6"/>
  <c r="I315" i="6"/>
  <c r="H315" i="6"/>
  <c r="F315" i="6"/>
  <c r="E315" i="6"/>
  <c r="I314" i="6"/>
  <c r="H314" i="6"/>
  <c r="F314" i="6"/>
  <c r="E314" i="6"/>
  <c r="I313" i="6"/>
  <c r="H313" i="6"/>
  <c r="F313" i="6"/>
  <c r="E313" i="6"/>
  <c r="I312" i="6"/>
  <c r="H312" i="6"/>
  <c r="F312" i="6"/>
  <c r="E312" i="6"/>
  <c r="I311" i="6"/>
  <c r="H311" i="6"/>
  <c r="F311" i="6"/>
  <c r="E311" i="6"/>
  <c r="I310" i="6"/>
  <c r="H310" i="6"/>
  <c r="F310" i="6"/>
  <c r="E310" i="6"/>
  <c r="I309" i="6"/>
  <c r="H309" i="6"/>
  <c r="F309" i="6"/>
  <c r="E309" i="6"/>
  <c r="I308" i="6"/>
  <c r="H308" i="6"/>
  <c r="F308" i="6"/>
  <c r="E308" i="6"/>
  <c r="I307" i="6"/>
  <c r="H307" i="6"/>
  <c r="F307" i="6"/>
  <c r="E307" i="6"/>
  <c r="I306" i="6"/>
  <c r="H306" i="6"/>
  <c r="F306" i="6"/>
  <c r="E306" i="6"/>
  <c r="I305" i="6"/>
  <c r="H305" i="6"/>
  <c r="F305" i="6"/>
  <c r="E305" i="6"/>
  <c r="I304" i="6"/>
  <c r="H304" i="6"/>
  <c r="F304" i="6"/>
  <c r="E304" i="6"/>
  <c r="I303" i="6"/>
  <c r="H303" i="6"/>
  <c r="F303" i="6"/>
  <c r="E303" i="6"/>
  <c r="I302" i="6"/>
  <c r="H302" i="6"/>
  <c r="F302" i="6"/>
  <c r="E302" i="6"/>
  <c r="I301" i="6"/>
  <c r="H301" i="6"/>
  <c r="F301" i="6"/>
  <c r="E301" i="6"/>
  <c r="I300" i="6"/>
  <c r="H300" i="6"/>
  <c r="F300" i="6"/>
  <c r="E300" i="6"/>
  <c r="I299" i="6"/>
  <c r="H299" i="6"/>
  <c r="F299" i="6"/>
  <c r="E299" i="6"/>
  <c r="I298" i="6"/>
  <c r="H298" i="6"/>
  <c r="F298" i="6"/>
  <c r="E298" i="6"/>
  <c r="I297" i="6"/>
  <c r="H297" i="6"/>
  <c r="F297" i="6"/>
  <c r="E297" i="6"/>
  <c r="I296" i="6"/>
  <c r="H296" i="6"/>
  <c r="F296" i="6"/>
  <c r="E296" i="6"/>
  <c r="I295" i="6"/>
  <c r="H295" i="6"/>
  <c r="F295" i="6"/>
  <c r="E295" i="6"/>
  <c r="I294" i="6"/>
  <c r="H294" i="6"/>
  <c r="F294" i="6"/>
  <c r="E294" i="6"/>
  <c r="I293" i="6"/>
  <c r="H293" i="6"/>
  <c r="F293" i="6"/>
  <c r="E293" i="6"/>
  <c r="I292" i="6"/>
  <c r="H292" i="6"/>
  <c r="F292" i="6"/>
  <c r="E292" i="6"/>
  <c r="I291" i="6"/>
  <c r="H291" i="6"/>
  <c r="F291" i="6"/>
  <c r="E291" i="6"/>
  <c r="I290" i="6"/>
  <c r="H290" i="6"/>
  <c r="F290" i="6"/>
  <c r="E290" i="6"/>
  <c r="I289" i="6"/>
  <c r="H289" i="6"/>
  <c r="F289" i="6"/>
  <c r="E289" i="6"/>
  <c r="I288" i="6"/>
  <c r="H288" i="6"/>
  <c r="F288" i="6"/>
  <c r="E288" i="6"/>
  <c r="I287" i="6"/>
  <c r="H287" i="6"/>
  <c r="F287" i="6"/>
  <c r="E287" i="6"/>
  <c r="I286" i="6"/>
  <c r="H286" i="6"/>
  <c r="F286" i="6"/>
  <c r="E286" i="6"/>
  <c r="I285" i="6"/>
  <c r="H285" i="6"/>
  <c r="F285" i="6"/>
  <c r="E285" i="6"/>
  <c r="I284" i="6"/>
  <c r="H284" i="6"/>
  <c r="F284" i="6"/>
  <c r="E284" i="6"/>
  <c r="I283" i="6"/>
  <c r="H283" i="6"/>
  <c r="F283" i="6"/>
  <c r="E283" i="6"/>
  <c r="I282" i="6"/>
  <c r="H282" i="6"/>
  <c r="F282" i="6"/>
  <c r="E282" i="6"/>
  <c r="I281" i="6"/>
  <c r="H281" i="6"/>
  <c r="F281" i="6"/>
  <c r="E281" i="6"/>
  <c r="I280" i="6"/>
  <c r="H280" i="6"/>
  <c r="F280" i="6"/>
  <c r="E280" i="6"/>
  <c r="I279" i="6"/>
  <c r="H279" i="6"/>
  <c r="F279" i="6"/>
  <c r="E279" i="6"/>
  <c r="I278" i="6"/>
  <c r="H278" i="6"/>
  <c r="F278" i="6"/>
  <c r="E278" i="6"/>
  <c r="I277" i="6"/>
  <c r="H277" i="6"/>
  <c r="F277" i="6"/>
  <c r="E277" i="6"/>
  <c r="I276" i="6"/>
  <c r="H276" i="6"/>
  <c r="F276" i="6"/>
  <c r="E276" i="6"/>
  <c r="I275" i="6"/>
  <c r="H275" i="6"/>
  <c r="F275" i="6"/>
  <c r="E275" i="6"/>
  <c r="I274" i="6"/>
  <c r="H274" i="6"/>
  <c r="F274" i="6"/>
  <c r="E274" i="6"/>
  <c r="I273" i="6"/>
  <c r="H273" i="6"/>
  <c r="H320" i="6" s="1"/>
  <c r="I692" i="3" s="1"/>
  <c r="F273" i="6"/>
  <c r="E273" i="6"/>
  <c r="G266" i="6"/>
  <c r="I549" i="3" s="1"/>
  <c r="J266" i="6"/>
  <c r="K266" i="6"/>
  <c r="L266" i="6"/>
  <c r="M266" i="6"/>
  <c r="I551" i="3"/>
  <c r="N266" i="6"/>
  <c r="D266" i="6"/>
  <c r="I532" i="3" s="1"/>
  <c r="I265" i="6"/>
  <c r="H265" i="6"/>
  <c r="F265" i="6"/>
  <c r="E265" i="6"/>
  <c r="I264" i="6"/>
  <c r="H264" i="6"/>
  <c r="H266" i="6" s="1"/>
  <c r="I550" i="3" s="1"/>
  <c r="F264" i="6"/>
  <c r="E264" i="6"/>
  <c r="G263" i="6"/>
  <c r="I557" i="3"/>
  <c r="J263" i="6"/>
  <c r="K263" i="6"/>
  <c r="L263" i="6"/>
  <c r="M263" i="6"/>
  <c r="I559" i="3" s="1"/>
  <c r="D263" i="6"/>
  <c r="I533" i="3" s="1"/>
  <c r="N263" i="6"/>
  <c r="I262" i="6"/>
  <c r="I263" i="6" s="1"/>
  <c r="I561" i="3" s="1"/>
  <c r="H262" i="6"/>
  <c r="H263" i="6" s="1"/>
  <c r="I558" i="3" s="1"/>
  <c r="F262" i="6"/>
  <c r="F263" i="6"/>
  <c r="I556" i="3" s="1"/>
  <c r="E262" i="6"/>
  <c r="E263" i="6" s="1"/>
  <c r="I555" i="3" s="1"/>
  <c r="I240" i="6"/>
  <c r="H240" i="6"/>
  <c r="F240" i="6"/>
  <c r="E240" i="6"/>
  <c r="I239" i="6"/>
  <c r="H239" i="6"/>
  <c r="F239" i="6"/>
  <c r="E239" i="6"/>
  <c r="I238" i="6"/>
  <c r="H238" i="6"/>
  <c r="F238" i="6"/>
  <c r="E238" i="6"/>
  <c r="I258" i="6"/>
  <c r="H258" i="6"/>
  <c r="F258" i="6"/>
  <c r="E258" i="6"/>
  <c r="I257" i="6"/>
  <c r="H257" i="6"/>
  <c r="F257" i="6"/>
  <c r="E257" i="6"/>
  <c r="I256" i="6"/>
  <c r="H256" i="6"/>
  <c r="F256" i="6"/>
  <c r="E256" i="6"/>
  <c r="I255" i="6"/>
  <c r="H255" i="6"/>
  <c r="F255" i="6"/>
  <c r="E255" i="6"/>
  <c r="I249" i="6"/>
  <c r="H249" i="6"/>
  <c r="F249" i="6"/>
  <c r="E249" i="6"/>
  <c r="I248" i="6"/>
  <c r="H248" i="6"/>
  <c r="F248" i="6"/>
  <c r="E248" i="6"/>
  <c r="I247" i="6"/>
  <c r="H247" i="6"/>
  <c r="F247" i="6"/>
  <c r="E247" i="6"/>
  <c r="I246" i="6"/>
  <c r="H246" i="6"/>
  <c r="F246" i="6"/>
  <c r="E246" i="6"/>
  <c r="I245" i="6"/>
  <c r="H245" i="6"/>
  <c r="F245" i="6"/>
  <c r="E245" i="6"/>
  <c r="I244" i="6"/>
  <c r="H244" i="6"/>
  <c r="F244" i="6"/>
  <c r="E244" i="6"/>
  <c r="I243" i="6"/>
  <c r="H243" i="6"/>
  <c r="F243" i="6"/>
  <c r="E243" i="6"/>
  <c r="I242" i="6"/>
  <c r="H242" i="6"/>
  <c r="F242" i="6"/>
  <c r="E242" i="6"/>
  <c r="I241" i="6"/>
  <c r="H241" i="6"/>
  <c r="F241" i="6"/>
  <c r="E241" i="6"/>
  <c r="G234" i="6"/>
  <c r="I490" i="3" s="1"/>
  <c r="J234" i="6"/>
  <c r="K234" i="6"/>
  <c r="L234" i="6"/>
  <c r="M234" i="6"/>
  <c r="I492" i="3"/>
  <c r="N234" i="6"/>
  <c r="D234" i="6"/>
  <c r="I471" i="3" s="1"/>
  <c r="I232" i="6"/>
  <c r="H232" i="6"/>
  <c r="F232" i="6"/>
  <c r="E232" i="6"/>
  <c r="I231" i="6"/>
  <c r="H231" i="6"/>
  <c r="F231" i="6"/>
  <c r="E231" i="6"/>
  <c r="I230" i="6"/>
  <c r="H230" i="6"/>
  <c r="F230" i="6"/>
  <c r="E230" i="6"/>
  <c r="I229" i="6"/>
  <c r="H229" i="6"/>
  <c r="F229" i="6"/>
  <c r="E229" i="6"/>
  <c r="I228" i="6"/>
  <c r="H228" i="6"/>
  <c r="F228" i="6"/>
  <c r="E228" i="6"/>
  <c r="I227" i="6"/>
  <c r="H227" i="6"/>
  <c r="F227" i="6"/>
  <c r="E227" i="6"/>
  <c r="I226" i="6"/>
  <c r="H226" i="6"/>
  <c r="F226" i="6"/>
  <c r="E226" i="6"/>
  <c r="I225" i="6"/>
  <c r="H225" i="6"/>
  <c r="F225" i="6"/>
  <c r="E225" i="6"/>
  <c r="I224" i="6"/>
  <c r="H224" i="6"/>
  <c r="F224" i="6"/>
  <c r="E224" i="6"/>
  <c r="I223" i="6"/>
  <c r="H223" i="6"/>
  <c r="F223" i="6"/>
  <c r="E223" i="6"/>
  <c r="I222" i="6"/>
  <c r="H222" i="6"/>
  <c r="F222" i="6"/>
  <c r="E222" i="6"/>
  <c r="I221" i="6"/>
  <c r="H221" i="6"/>
  <c r="F221" i="6"/>
  <c r="E221" i="6"/>
  <c r="I220" i="6"/>
  <c r="H220" i="6"/>
  <c r="F220" i="6"/>
  <c r="E220" i="6"/>
  <c r="I219" i="6"/>
  <c r="H219" i="6"/>
  <c r="F219" i="6"/>
  <c r="E219" i="6"/>
  <c r="I218" i="6"/>
  <c r="H218" i="6"/>
  <c r="H234" i="6" s="1"/>
  <c r="I491" i="3" s="1"/>
  <c r="F218" i="6"/>
  <c r="E218" i="6"/>
  <c r="I216" i="6"/>
  <c r="G217" i="6"/>
  <c r="I498" i="3" s="1"/>
  <c r="J217" i="6"/>
  <c r="K217" i="6"/>
  <c r="L217" i="6"/>
  <c r="M217" i="6"/>
  <c r="I500" i="3" s="1"/>
  <c r="N217" i="6"/>
  <c r="D217" i="6"/>
  <c r="I472" i="3" s="1"/>
  <c r="H216" i="6"/>
  <c r="F216" i="6"/>
  <c r="E216" i="6"/>
  <c r="I215" i="6"/>
  <c r="H215" i="6"/>
  <c r="F215" i="6"/>
  <c r="F217" i="6" s="1"/>
  <c r="E215" i="6"/>
  <c r="I200" i="6"/>
  <c r="H200" i="6"/>
  <c r="F200" i="6"/>
  <c r="E200" i="6"/>
  <c r="I199" i="6"/>
  <c r="H199" i="6"/>
  <c r="F199" i="6"/>
  <c r="E199" i="6"/>
  <c r="I198" i="6"/>
  <c r="H198" i="6"/>
  <c r="F198" i="6"/>
  <c r="E198" i="6"/>
  <c r="I197" i="6"/>
  <c r="H197" i="6"/>
  <c r="F197" i="6"/>
  <c r="E197" i="6"/>
  <c r="I196" i="6"/>
  <c r="H196" i="6"/>
  <c r="F196" i="6"/>
  <c r="E196" i="6"/>
  <c r="I195" i="6"/>
  <c r="H195" i="6"/>
  <c r="F195" i="6"/>
  <c r="E195" i="6"/>
  <c r="M194" i="6"/>
  <c r="I442" i="3" s="1"/>
  <c r="I187" i="6"/>
  <c r="H187" i="6"/>
  <c r="F187" i="6"/>
  <c r="E187" i="6"/>
  <c r="I186" i="6"/>
  <c r="H186" i="6"/>
  <c r="F186" i="6"/>
  <c r="E186" i="6"/>
  <c r="E185" i="6"/>
  <c r="F185" i="6"/>
  <c r="F194" i="6" s="1"/>
  <c r="H185" i="6"/>
  <c r="I185" i="6"/>
  <c r="I184" i="6"/>
  <c r="H184" i="6"/>
  <c r="F184" i="6"/>
  <c r="E184" i="6"/>
  <c r="I183" i="6"/>
  <c r="H183" i="6"/>
  <c r="H194" i="6" s="1"/>
  <c r="I441" i="3" s="1"/>
  <c r="F183" i="6"/>
  <c r="E183" i="6"/>
  <c r="N1203" i="6"/>
  <c r="M1203" i="6"/>
  <c r="I2109" i="3" s="1"/>
  <c r="L1203" i="6"/>
  <c r="K1203" i="6"/>
  <c r="J1203" i="6"/>
  <c r="I1203" i="6"/>
  <c r="H1203" i="6"/>
  <c r="F1203" i="6"/>
  <c r="I2113" i="3"/>
  <c r="E1203" i="6"/>
  <c r="I2112" i="3" s="1"/>
  <c r="D1203" i="6"/>
  <c r="I2102" i="3" s="1"/>
  <c r="G1203" i="6"/>
  <c r="I2111" i="3" s="1"/>
  <c r="N1198" i="6"/>
  <c r="M1198" i="6"/>
  <c r="I2052" i="3" s="1"/>
  <c r="L1198" i="6"/>
  <c r="K1198" i="6"/>
  <c r="J1198" i="6"/>
  <c r="I1198" i="6"/>
  <c r="H1198" i="6"/>
  <c r="G1198" i="6"/>
  <c r="F1198" i="6"/>
  <c r="E1198" i="6"/>
  <c r="I2055" i="3" s="1"/>
  <c r="D1198" i="6"/>
  <c r="I2046" i="3"/>
  <c r="M1193" i="6"/>
  <c r="I2058" i="3" s="1"/>
  <c r="L1193" i="6"/>
  <c r="K1193" i="6"/>
  <c r="J1193" i="6"/>
  <c r="I1193" i="6"/>
  <c r="H1193" i="6"/>
  <c r="G1193" i="6"/>
  <c r="F1193" i="6"/>
  <c r="E1193" i="6"/>
  <c r="I2061" i="3" s="1"/>
  <c r="D1193" i="6"/>
  <c r="I2047" i="3" s="1"/>
  <c r="G1180" i="6"/>
  <c r="F1180" i="6"/>
  <c r="E1180" i="6"/>
  <c r="I2067" i="3" s="1"/>
  <c r="D1180" i="6"/>
  <c r="I2048" i="3"/>
  <c r="N1160" i="6"/>
  <c r="M1160" i="6"/>
  <c r="I1993" i="3" s="1"/>
  <c r="L1160" i="6"/>
  <c r="K1160" i="6"/>
  <c r="I1996" i="3" s="1"/>
  <c r="J1160" i="6"/>
  <c r="I1998" i="3" s="1"/>
  <c r="G1160" i="6"/>
  <c r="I1991" i="3" s="1"/>
  <c r="D1160" i="6"/>
  <c r="I1983" i="3"/>
  <c r="I2033" i="3" s="1"/>
  <c r="I2035" i="3" s="1"/>
  <c r="I1965" i="3" s="1"/>
  <c r="I1158" i="6"/>
  <c r="I1160" i="6" s="1"/>
  <c r="I1995" i="3" s="1"/>
  <c r="H1158" i="6"/>
  <c r="H1160" i="6"/>
  <c r="I1992" i="3" s="1"/>
  <c r="F1158" i="6"/>
  <c r="F1160" i="6" s="1"/>
  <c r="I1990" i="3" s="1"/>
  <c r="E1158" i="6"/>
  <c r="E1160" i="6" s="1"/>
  <c r="I1989" i="3" s="1"/>
  <c r="N1156" i="6"/>
  <c r="M1156" i="6"/>
  <c r="I2004" i="3" s="1"/>
  <c r="L1156" i="6"/>
  <c r="K1156" i="6"/>
  <c r="J1156" i="6"/>
  <c r="G1156" i="6"/>
  <c r="I2002" i="3" s="1"/>
  <c r="D1156" i="6"/>
  <c r="I1984" i="3" s="1"/>
  <c r="I1155" i="6"/>
  <c r="I1156" i="6" s="1"/>
  <c r="I2006" i="3" s="1"/>
  <c r="H1155" i="6"/>
  <c r="H1156" i="6" s="1"/>
  <c r="I2003" i="3" s="1"/>
  <c r="F1155" i="6"/>
  <c r="F1156" i="6" s="1"/>
  <c r="I2001" i="3" s="1"/>
  <c r="E1155" i="6"/>
  <c r="E1156" i="6" s="1"/>
  <c r="I2000" i="3" s="1"/>
  <c r="N1148" i="6"/>
  <c r="M1148" i="6"/>
  <c r="I1932" i="3" s="1"/>
  <c r="L1148" i="6"/>
  <c r="K1148" i="6"/>
  <c r="J1148" i="6"/>
  <c r="G1148" i="6"/>
  <c r="I1930" i="3" s="1"/>
  <c r="D1148" i="6"/>
  <c r="I1914" i="3"/>
  <c r="I1148" i="6"/>
  <c r="I1934" i="3" s="1"/>
  <c r="N1140" i="6"/>
  <c r="M1140" i="6"/>
  <c r="I1884" i="3"/>
  <c r="L1140" i="6"/>
  <c r="K1140" i="6"/>
  <c r="J1140" i="6"/>
  <c r="G1140" i="6"/>
  <c r="I1882" i="3" s="1"/>
  <c r="D1140" i="6"/>
  <c r="I1864" i="3" s="1"/>
  <c r="I1902" i="3" s="1"/>
  <c r="I1904" i="3" s="1"/>
  <c r="I1786" i="3" s="1"/>
  <c r="I1139" i="6"/>
  <c r="H1139" i="6"/>
  <c r="F1139" i="6"/>
  <c r="E1139" i="6"/>
  <c r="I1138" i="6"/>
  <c r="H1138" i="6"/>
  <c r="F1138" i="6"/>
  <c r="E1138" i="6"/>
  <c r="I1137" i="6"/>
  <c r="H1137" i="6"/>
  <c r="F1137" i="6"/>
  <c r="E1137" i="6"/>
  <c r="I1136" i="6"/>
  <c r="H1136" i="6"/>
  <c r="F1136" i="6"/>
  <c r="E1136" i="6"/>
  <c r="I1135" i="6"/>
  <c r="I1140" i="6" s="1"/>
  <c r="I1886" i="3" s="1"/>
  <c r="H1135" i="6"/>
  <c r="F1135" i="6"/>
  <c r="F1140" i="6" s="1"/>
  <c r="I1881" i="3" s="1"/>
  <c r="E1135" i="6"/>
  <c r="N1133" i="6"/>
  <c r="M1133" i="6"/>
  <c r="I1815" i="3" s="1"/>
  <c r="L1133" i="6"/>
  <c r="K1133" i="6"/>
  <c r="I1817" i="3" s="1"/>
  <c r="J1133" i="6"/>
  <c r="I1814" i="3" s="1"/>
  <c r="G1133" i="6"/>
  <c r="I1811" i="3" s="1"/>
  <c r="D1133" i="6"/>
  <c r="I1802" i="3" s="1"/>
  <c r="I1133" i="6"/>
  <c r="I1818" i="3" s="1"/>
  <c r="N1129" i="6"/>
  <c r="M1129" i="6"/>
  <c r="I1824" i="3"/>
  <c r="L1129" i="6"/>
  <c r="K1129" i="6"/>
  <c r="J1129" i="6"/>
  <c r="G1129" i="6"/>
  <c r="I1822" i="3" s="1"/>
  <c r="D1129" i="6"/>
  <c r="I1803" i="3" s="1"/>
  <c r="I1127" i="6"/>
  <c r="H1127" i="6"/>
  <c r="F1127" i="6"/>
  <c r="E1127" i="6"/>
  <c r="I1126" i="6"/>
  <c r="H1126" i="6"/>
  <c r="F1126" i="6"/>
  <c r="E1126" i="6"/>
  <c r="I1125" i="6"/>
  <c r="H1125" i="6"/>
  <c r="F1125" i="6"/>
  <c r="E1125" i="6"/>
  <c r="I1124" i="6"/>
  <c r="H1124" i="6"/>
  <c r="F1124" i="6"/>
  <c r="E1124" i="6"/>
  <c r="I1123" i="6"/>
  <c r="H1123" i="6"/>
  <c r="F1123" i="6"/>
  <c r="F1129" i="6" s="1"/>
  <c r="I1821" i="3" s="1"/>
  <c r="E1123" i="6"/>
  <c r="N1113" i="6"/>
  <c r="M1113" i="6"/>
  <c r="I1752" i="3" s="1"/>
  <c r="L1113" i="6"/>
  <c r="K1113" i="6"/>
  <c r="J1113" i="6"/>
  <c r="G1113" i="6"/>
  <c r="I1750" i="3" s="1"/>
  <c r="D1113" i="6"/>
  <c r="I1736" i="3" s="1"/>
  <c r="I1776" i="3" s="1"/>
  <c r="I1112" i="6"/>
  <c r="H1112" i="6"/>
  <c r="F1112" i="6"/>
  <c r="E1112" i="6"/>
  <c r="I1111" i="6"/>
  <c r="H1111" i="6"/>
  <c r="F1111" i="6"/>
  <c r="F1113" i="6" s="1"/>
  <c r="E1111" i="6"/>
  <c r="E1113" i="6" s="1"/>
  <c r="I1748" i="3" s="1"/>
  <c r="N1110" i="6"/>
  <c r="M1110" i="6"/>
  <c r="I1760" i="3"/>
  <c r="L1110" i="6"/>
  <c r="K1110" i="6"/>
  <c r="J1110" i="6"/>
  <c r="G1110" i="6"/>
  <c r="I1758" i="3" s="1"/>
  <c r="D1110" i="6"/>
  <c r="I1737" i="3" s="1"/>
  <c r="I1109" i="6"/>
  <c r="H1109" i="6"/>
  <c r="F1109" i="6"/>
  <c r="E1109" i="6"/>
  <c r="I1108" i="6"/>
  <c r="H1108" i="6"/>
  <c r="F1108" i="6"/>
  <c r="E1108" i="6"/>
  <c r="I1107" i="6"/>
  <c r="H1107" i="6"/>
  <c r="F1107" i="6"/>
  <c r="E1107" i="6"/>
  <c r="I1106" i="6"/>
  <c r="H1106" i="6"/>
  <c r="F1106" i="6"/>
  <c r="E1106" i="6"/>
  <c r="I1105" i="6"/>
  <c r="H1105" i="6"/>
  <c r="F1105" i="6"/>
  <c r="E1105" i="6"/>
  <c r="I1104" i="6"/>
  <c r="H1104" i="6"/>
  <c r="F1104" i="6"/>
  <c r="E1104" i="6"/>
  <c r="I1103" i="6"/>
  <c r="H1103" i="6"/>
  <c r="F1103" i="6"/>
  <c r="E1103" i="6"/>
  <c r="I1102" i="6"/>
  <c r="H1102" i="6"/>
  <c r="F1102" i="6"/>
  <c r="E1102" i="6"/>
  <c r="I1101" i="6"/>
  <c r="H1101" i="6"/>
  <c r="F1101" i="6"/>
  <c r="E1101" i="6"/>
  <c r="I1100" i="6"/>
  <c r="H1100" i="6"/>
  <c r="F1100" i="6"/>
  <c r="E1100" i="6"/>
  <c r="I1099" i="6"/>
  <c r="H1099" i="6"/>
  <c r="F1099" i="6"/>
  <c r="E1099" i="6"/>
  <c r="I1098" i="6"/>
  <c r="H1098" i="6"/>
  <c r="F1098" i="6"/>
  <c r="E1098" i="6"/>
  <c r="I1097" i="6"/>
  <c r="H1097" i="6"/>
  <c r="F1097" i="6"/>
  <c r="E1097" i="6"/>
  <c r="I1096" i="6"/>
  <c r="H1096" i="6"/>
  <c r="F1096" i="6"/>
  <c r="E1096" i="6"/>
  <c r="I1095" i="6"/>
  <c r="H1095" i="6"/>
  <c r="F1095" i="6"/>
  <c r="E1095" i="6"/>
  <c r="I1094" i="6"/>
  <c r="H1094" i="6"/>
  <c r="F1094" i="6"/>
  <c r="E1094" i="6"/>
  <c r="I1093" i="6"/>
  <c r="H1093" i="6"/>
  <c r="F1093" i="6"/>
  <c r="E1093" i="6"/>
  <c r="I1092" i="6"/>
  <c r="H1092" i="6"/>
  <c r="F1092" i="6"/>
  <c r="E1092" i="6"/>
  <c r="I1091" i="6"/>
  <c r="H1091" i="6"/>
  <c r="F1091" i="6"/>
  <c r="E1091" i="6"/>
  <c r="I1090" i="6"/>
  <c r="H1090" i="6"/>
  <c r="F1090" i="6"/>
  <c r="E1090" i="6"/>
  <c r="I1089" i="6"/>
  <c r="H1089" i="6"/>
  <c r="F1089" i="6"/>
  <c r="E1089" i="6"/>
  <c r="I1088" i="6"/>
  <c r="H1088" i="6"/>
  <c r="F1088" i="6"/>
  <c r="E1088" i="6"/>
  <c r="I1087" i="6"/>
  <c r="H1087" i="6"/>
  <c r="F1087" i="6"/>
  <c r="E1087" i="6"/>
  <c r="I1086" i="6"/>
  <c r="H1086" i="6"/>
  <c r="F1086" i="6"/>
  <c r="E1086" i="6"/>
  <c r="I1085" i="6"/>
  <c r="H1085" i="6"/>
  <c r="F1085" i="6"/>
  <c r="E1085" i="6"/>
  <c r="I1084" i="6"/>
  <c r="H1084" i="6"/>
  <c r="F1084" i="6"/>
  <c r="E1084" i="6"/>
  <c r="I1083" i="6"/>
  <c r="H1083" i="6"/>
  <c r="F1083" i="6"/>
  <c r="E1083" i="6"/>
  <c r="I1082" i="6"/>
  <c r="H1082" i="6"/>
  <c r="F1082" i="6"/>
  <c r="E1082" i="6"/>
  <c r="I1081" i="6"/>
  <c r="H1081" i="6"/>
  <c r="F1081" i="6"/>
  <c r="E1081" i="6"/>
  <c r="I1080" i="6"/>
  <c r="H1080" i="6"/>
  <c r="F1080" i="6"/>
  <c r="E1080" i="6"/>
  <c r="I1079" i="6"/>
  <c r="H1079" i="6"/>
  <c r="F1079" i="6"/>
  <c r="E1079" i="6"/>
  <c r="I1078" i="6"/>
  <c r="H1078" i="6"/>
  <c r="F1078" i="6"/>
  <c r="E1078" i="6"/>
  <c r="I1077" i="6"/>
  <c r="H1077" i="6"/>
  <c r="F1077" i="6"/>
  <c r="E1077" i="6"/>
  <c r="I1076" i="6"/>
  <c r="H1076" i="6"/>
  <c r="F1076" i="6"/>
  <c r="E1076" i="6"/>
  <c r="I1075" i="6"/>
  <c r="H1075" i="6"/>
  <c r="F1075" i="6"/>
  <c r="E1075" i="6"/>
  <c r="I1074" i="6"/>
  <c r="H1074" i="6"/>
  <c r="F1074" i="6"/>
  <c r="E1074" i="6"/>
  <c r="I1073" i="6"/>
  <c r="H1073" i="6"/>
  <c r="F1073" i="6"/>
  <c r="E1073" i="6"/>
  <c r="I1072" i="6"/>
  <c r="H1072" i="6"/>
  <c r="F1072" i="6"/>
  <c r="E1072" i="6"/>
  <c r="I1071" i="6"/>
  <c r="H1071" i="6"/>
  <c r="F1071" i="6"/>
  <c r="E1071" i="6"/>
  <c r="I1070" i="6"/>
  <c r="H1070" i="6"/>
  <c r="F1070" i="6"/>
  <c r="E1070" i="6"/>
  <c r="I1069" i="6"/>
  <c r="H1069" i="6"/>
  <c r="F1069" i="6"/>
  <c r="E1069" i="6"/>
  <c r="I1068" i="6"/>
  <c r="H1068" i="6"/>
  <c r="F1068" i="6"/>
  <c r="E1068" i="6"/>
  <c r="I1067" i="6"/>
  <c r="H1067" i="6"/>
  <c r="F1067" i="6"/>
  <c r="E1067" i="6"/>
  <c r="I1066" i="6"/>
  <c r="H1066" i="6"/>
  <c r="F1066" i="6"/>
  <c r="E1066" i="6"/>
  <c r="I1065" i="6"/>
  <c r="H1065" i="6"/>
  <c r="F1065" i="6"/>
  <c r="E1065" i="6"/>
  <c r="I1064" i="6"/>
  <c r="H1064" i="6"/>
  <c r="F1064" i="6"/>
  <c r="E1064" i="6"/>
  <c r="I1063" i="6"/>
  <c r="H1063" i="6"/>
  <c r="F1063" i="6"/>
  <c r="E1063" i="6"/>
  <c r="I1062" i="6"/>
  <c r="H1062" i="6"/>
  <c r="F1062" i="6"/>
  <c r="E1062" i="6"/>
  <c r="I1061" i="6"/>
  <c r="H1061" i="6"/>
  <c r="F1061" i="6"/>
  <c r="E1061" i="6"/>
  <c r="I1060" i="6"/>
  <c r="H1060" i="6"/>
  <c r="F1060" i="6"/>
  <c r="E1060" i="6"/>
  <c r="I1059" i="6"/>
  <c r="H1059" i="6"/>
  <c r="F1059" i="6"/>
  <c r="E1059" i="6"/>
  <c r="I1058" i="6"/>
  <c r="H1058" i="6"/>
  <c r="F1058" i="6"/>
  <c r="E1058" i="6"/>
  <c r="I1057" i="6"/>
  <c r="H1057" i="6"/>
  <c r="F1057" i="6"/>
  <c r="E1057" i="6"/>
  <c r="I1056" i="6"/>
  <c r="H1056" i="6"/>
  <c r="F1056" i="6"/>
  <c r="E1056" i="6"/>
  <c r="I1055" i="6"/>
  <c r="H1055" i="6"/>
  <c r="F1055" i="6"/>
  <c r="E1055" i="6"/>
  <c r="I1054" i="6"/>
  <c r="H1054" i="6"/>
  <c r="F1054" i="6"/>
  <c r="E1054" i="6"/>
  <c r="I1053" i="6"/>
  <c r="H1053" i="6"/>
  <c r="F1053" i="6"/>
  <c r="E1053" i="6"/>
  <c r="I1052" i="6"/>
  <c r="H1052" i="6"/>
  <c r="F1052" i="6"/>
  <c r="E1052" i="6"/>
  <c r="I1051" i="6"/>
  <c r="H1051" i="6"/>
  <c r="F1051" i="6"/>
  <c r="E1051" i="6"/>
  <c r="I1050" i="6"/>
  <c r="H1050" i="6"/>
  <c r="F1050" i="6"/>
  <c r="E1050" i="6"/>
  <c r="I1049" i="6"/>
  <c r="H1049" i="6"/>
  <c r="F1049" i="6"/>
  <c r="E1049" i="6"/>
  <c r="I1048" i="6"/>
  <c r="H1048" i="6"/>
  <c r="F1048" i="6"/>
  <c r="E1048" i="6"/>
  <c r="I1047" i="6"/>
  <c r="H1047" i="6"/>
  <c r="F1047" i="6"/>
  <c r="E1047" i="6"/>
  <c r="I1046" i="6"/>
  <c r="H1046" i="6"/>
  <c r="F1046" i="6"/>
  <c r="E1046" i="6"/>
  <c r="I1045" i="6"/>
  <c r="H1045" i="6"/>
  <c r="F1045" i="6"/>
  <c r="E1045" i="6"/>
  <c r="I1044" i="6"/>
  <c r="H1044" i="6"/>
  <c r="F1044" i="6"/>
  <c r="E1044" i="6"/>
  <c r="I1043" i="6"/>
  <c r="H1043" i="6"/>
  <c r="F1043" i="6"/>
  <c r="E1043" i="6"/>
  <c r="I1042" i="6"/>
  <c r="H1042" i="6"/>
  <c r="F1042" i="6"/>
  <c r="E1042" i="6"/>
  <c r="I1041" i="6"/>
  <c r="H1041" i="6"/>
  <c r="F1041" i="6"/>
  <c r="E1041" i="6"/>
  <c r="I1040" i="6"/>
  <c r="H1040" i="6"/>
  <c r="F1040" i="6"/>
  <c r="E1040" i="6"/>
  <c r="I1039" i="6"/>
  <c r="H1039" i="6"/>
  <c r="F1039" i="6"/>
  <c r="E1039" i="6"/>
  <c r="I1038" i="6"/>
  <c r="H1038" i="6"/>
  <c r="F1038" i="6"/>
  <c r="E1038" i="6"/>
  <c r="I1037" i="6"/>
  <c r="H1037" i="6"/>
  <c r="F1037" i="6"/>
  <c r="E1037" i="6"/>
  <c r="I1036" i="6"/>
  <c r="H1036" i="6"/>
  <c r="F1036" i="6"/>
  <c r="E1036" i="6"/>
  <c r="I1035" i="6"/>
  <c r="H1035" i="6"/>
  <c r="F1035" i="6"/>
  <c r="E1035" i="6"/>
  <c r="I1034" i="6"/>
  <c r="H1034" i="6"/>
  <c r="F1034" i="6"/>
  <c r="E1034" i="6"/>
  <c r="I1033" i="6"/>
  <c r="H1033" i="6"/>
  <c r="F1033" i="6"/>
  <c r="E1033" i="6"/>
  <c r="I1032" i="6"/>
  <c r="H1032" i="6"/>
  <c r="F1032" i="6"/>
  <c r="E1032" i="6"/>
  <c r="I1021" i="6"/>
  <c r="H1021" i="6"/>
  <c r="F1021" i="6"/>
  <c r="E1021" i="6"/>
  <c r="I1020" i="6"/>
  <c r="H1020" i="6"/>
  <c r="F1020" i="6"/>
  <c r="E1020" i="6"/>
  <c r="I1019" i="6"/>
  <c r="H1019" i="6"/>
  <c r="F1019" i="6"/>
  <c r="E1019" i="6"/>
  <c r="I1018" i="6"/>
  <c r="H1018" i="6"/>
  <c r="F1018" i="6"/>
  <c r="E1018" i="6"/>
  <c r="I1017" i="6"/>
  <c r="H1017" i="6"/>
  <c r="F1017" i="6"/>
  <c r="E1017" i="6"/>
  <c r="I1016" i="6"/>
  <c r="H1016" i="6"/>
  <c r="F1016" i="6"/>
  <c r="E1016" i="6"/>
  <c r="I1015" i="6"/>
  <c r="H1015" i="6"/>
  <c r="F1015" i="6"/>
  <c r="E1015" i="6"/>
  <c r="I1014" i="6"/>
  <c r="H1014" i="6"/>
  <c r="F1014" i="6"/>
  <c r="E1014" i="6"/>
  <c r="I1013" i="6"/>
  <c r="H1013" i="6"/>
  <c r="F1013" i="6"/>
  <c r="E1013" i="6"/>
  <c r="I1012" i="6"/>
  <c r="H1012" i="6"/>
  <c r="F1012" i="6"/>
  <c r="E1012" i="6"/>
  <c r="I1011" i="6"/>
  <c r="H1011" i="6"/>
  <c r="F1011" i="6"/>
  <c r="E1011" i="6"/>
  <c r="I1010" i="6"/>
  <c r="H1010" i="6"/>
  <c r="F1010" i="6"/>
  <c r="E1010" i="6"/>
  <c r="I1009" i="6"/>
  <c r="H1009" i="6"/>
  <c r="F1009" i="6"/>
  <c r="E1009" i="6"/>
  <c r="I1008" i="6"/>
  <c r="H1008" i="6"/>
  <c r="F1008" i="6"/>
  <c r="E1008" i="6"/>
  <c r="I1007" i="6"/>
  <c r="H1007" i="6"/>
  <c r="F1007" i="6"/>
  <c r="E1007" i="6"/>
  <c r="I1006" i="6"/>
  <c r="H1006" i="6"/>
  <c r="F1006" i="6"/>
  <c r="E1006" i="6"/>
  <c r="I1005" i="6"/>
  <c r="H1005" i="6"/>
  <c r="F1005" i="6"/>
  <c r="E1005" i="6"/>
  <c r="I1004" i="6"/>
  <c r="H1004" i="6"/>
  <c r="F1004" i="6"/>
  <c r="E1004" i="6"/>
  <c r="I1003" i="6"/>
  <c r="H1003" i="6"/>
  <c r="F1003" i="6"/>
  <c r="E1003" i="6"/>
  <c r="N983" i="6"/>
  <c r="M983" i="6"/>
  <c r="I1555" i="3" s="1"/>
  <c r="L983" i="6"/>
  <c r="K983" i="6"/>
  <c r="J983" i="6"/>
  <c r="G983" i="6"/>
  <c r="D983" i="6"/>
  <c r="I1545" i="3"/>
  <c r="N981" i="6"/>
  <c r="M981" i="6"/>
  <c r="I1566" i="3"/>
  <c r="L981" i="6"/>
  <c r="K981" i="6"/>
  <c r="J981" i="6"/>
  <c r="G981" i="6"/>
  <c r="I974" i="6"/>
  <c r="H974" i="6"/>
  <c r="F974" i="6"/>
  <c r="E974" i="6"/>
  <c r="I973" i="6"/>
  <c r="H973" i="6"/>
  <c r="F973" i="6"/>
  <c r="E973" i="6"/>
  <c r="I972" i="6"/>
  <c r="H972" i="6"/>
  <c r="F972" i="6"/>
  <c r="E972" i="6"/>
  <c r="I971" i="6"/>
  <c r="H971" i="6"/>
  <c r="F971" i="6"/>
  <c r="E971" i="6"/>
  <c r="I970" i="6"/>
  <c r="I981" i="6" s="1"/>
  <c r="I1568" i="3" s="1"/>
  <c r="H970" i="6"/>
  <c r="F970" i="6"/>
  <c r="E970" i="6"/>
  <c r="N968" i="6"/>
  <c r="M968" i="6"/>
  <c r="I1500" i="3" s="1"/>
  <c r="L968" i="6"/>
  <c r="K968" i="6"/>
  <c r="J968" i="6"/>
  <c r="G968" i="6"/>
  <c r="I1498" i="3" s="1"/>
  <c r="D968" i="6"/>
  <c r="I1490" i="3" s="1"/>
  <c r="N964" i="6"/>
  <c r="M964" i="6"/>
  <c r="I1508" i="3" s="1"/>
  <c r="L964" i="6"/>
  <c r="K964" i="6"/>
  <c r="J964" i="6"/>
  <c r="G964" i="6"/>
  <c r="I1506" i="3" s="1"/>
  <c r="I958" i="6"/>
  <c r="H958" i="6"/>
  <c r="F958" i="6"/>
  <c r="F964" i="6" s="1"/>
  <c r="I1505" i="3" s="1"/>
  <c r="E958" i="6"/>
  <c r="N940" i="6"/>
  <c r="M918" i="6"/>
  <c r="I1278" i="3" s="1"/>
  <c r="L918" i="6"/>
  <c r="K918" i="6"/>
  <c r="J918" i="6"/>
  <c r="I918" i="6"/>
  <c r="H918" i="6"/>
  <c r="I1279" i="3" s="1"/>
  <c r="G918" i="6"/>
  <c r="F918" i="6"/>
  <c r="I1281" i="3" s="1"/>
  <c r="E918" i="6"/>
  <c r="I1282" i="3" s="1"/>
  <c r="D918" i="6"/>
  <c r="I1265" i="3" s="1"/>
  <c r="I1284" i="3"/>
  <c r="I1286" i="3"/>
  <c r="I1287" i="3"/>
  <c r="I1266" i="3"/>
  <c r="N872" i="6"/>
  <c r="M872" i="6"/>
  <c r="I1230" i="3" s="1"/>
  <c r="L872" i="6"/>
  <c r="K872" i="6"/>
  <c r="J872" i="6"/>
  <c r="G872" i="6"/>
  <c r="I1228" i="3" s="1"/>
  <c r="D872" i="6"/>
  <c r="I1211" i="3"/>
  <c r="N859" i="6"/>
  <c r="D859" i="6"/>
  <c r="I1148" i="3" s="1"/>
  <c r="I858" i="6"/>
  <c r="H858" i="6"/>
  <c r="F858" i="6"/>
  <c r="E858" i="6"/>
  <c r="I856" i="6"/>
  <c r="H856" i="6"/>
  <c r="F856" i="6"/>
  <c r="E856" i="6"/>
  <c r="D854" i="6"/>
  <c r="I1149" i="3"/>
  <c r="N843" i="6"/>
  <c r="M843" i="6"/>
  <c r="I1177" i="3"/>
  <c r="L843" i="6"/>
  <c r="K843" i="6"/>
  <c r="J843" i="6"/>
  <c r="G843" i="6"/>
  <c r="I1175" i="3"/>
  <c r="D843" i="6"/>
  <c r="I1150" i="3" s="1"/>
  <c r="I1080" i="3"/>
  <c r="I1081" i="3"/>
  <c r="N414" i="6"/>
  <c r="I403" i="6"/>
  <c r="H403" i="6"/>
  <c r="F403" i="6"/>
  <c r="E403" i="6"/>
  <c r="E414" i="6" s="1"/>
  <c r="I860" i="3" s="1"/>
  <c r="I398" i="6"/>
  <c r="H398" i="6"/>
  <c r="F398" i="6"/>
  <c r="E398" i="6"/>
  <c r="I397" i="6"/>
  <c r="H397" i="6"/>
  <c r="F397" i="6"/>
  <c r="E397" i="6"/>
  <c r="E402" i="6" s="1"/>
  <c r="I868" i="3" s="1"/>
  <c r="N402" i="6"/>
  <c r="I396" i="6"/>
  <c r="H396" i="6"/>
  <c r="F396" i="6"/>
  <c r="E396" i="6"/>
  <c r="M394" i="6"/>
  <c r="I821" i="3"/>
  <c r="L394" i="6"/>
  <c r="K394" i="6"/>
  <c r="J394" i="6"/>
  <c r="G394" i="6"/>
  <c r="I811" i="3" s="1"/>
  <c r="D394" i="6"/>
  <c r="I793" i="3" s="1"/>
  <c r="M388" i="6"/>
  <c r="I746" i="3" s="1"/>
  <c r="L388" i="6"/>
  <c r="K388" i="6"/>
  <c r="J388" i="6"/>
  <c r="G388" i="6"/>
  <c r="I744" i="3" s="1"/>
  <c r="D388" i="6"/>
  <c r="I726" i="3"/>
  <c r="I387" i="6"/>
  <c r="H387" i="6"/>
  <c r="F387" i="6"/>
  <c r="E387" i="6"/>
  <c r="I374" i="6"/>
  <c r="H374" i="6"/>
  <c r="F374" i="6"/>
  <c r="E374" i="6"/>
  <c r="I373" i="6"/>
  <c r="H373" i="6"/>
  <c r="F373" i="6"/>
  <c r="E373" i="6"/>
  <c r="I372" i="6"/>
  <c r="H372" i="6"/>
  <c r="F372" i="6"/>
  <c r="E372" i="6"/>
  <c r="I364" i="6"/>
  <c r="H364" i="6"/>
  <c r="F364" i="6"/>
  <c r="E364" i="6"/>
  <c r="I363" i="6"/>
  <c r="H363" i="6"/>
  <c r="F363" i="6"/>
  <c r="E363" i="6"/>
  <c r="I362" i="6"/>
  <c r="H362" i="6"/>
  <c r="F362" i="6"/>
  <c r="E362" i="6"/>
  <c r="I361" i="6"/>
  <c r="H361" i="6"/>
  <c r="F361" i="6"/>
  <c r="E361" i="6"/>
  <c r="M360" i="6"/>
  <c r="I754" i="3" s="1"/>
  <c r="L360" i="6"/>
  <c r="K360" i="6"/>
  <c r="J360" i="6"/>
  <c r="G360" i="6"/>
  <c r="I752" i="3" s="1"/>
  <c r="D360" i="6"/>
  <c r="I727" i="3" s="1"/>
  <c r="I359" i="6"/>
  <c r="H359" i="6"/>
  <c r="F359" i="6"/>
  <c r="E359" i="6"/>
  <c r="I358" i="6"/>
  <c r="H358" i="6"/>
  <c r="F358" i="6"/>
  <c r="E358" i="6"/>
  <c r="I357" i="6"/>
  <c r="H357" i="6"/>
  <c r="F357" i="6"/>
  <c r="E357" i="6"/>
  <c r="I356" i="6"/>
  <c r="H356" i="6"/>
  <c r="F356" i="6"/>
  <c r="E356" i="6"/>
  <c r="I355" i="6"/>
  <c r="H355" i="6"/>
  <c r="F355" i="6"/>
  <c r="E355" i="6"/>
  <c r="I354" i="6"/>
  <c r="H354" i="6"/>
  <c r="F354" i="6"/>
  <c r="E354" i="6"/>
  <c r="I351" i="6"/>
  <c r="I360" i="6" s="1"/>
  <c r="I756" i="3" s="1"/>
  <c r="H351" i="6"/>
  <c r="F351" i="6"/>
  <c r="E351" i="6"/>
  <c r="M348" i="6"/>
  <c r="I674" i="3" s="1"/>
  <c r="L348" i="6"/>
  <c r="K348" i="6"/>
  <c r="I677" i="3" s="1"/>
  <c r="J348" i="6"/>
  <c r="I679" i="3" s="1"/>
  <c r="G348" i="6"/>
  <c r="I672" i="3" s="1"/>
  <c r="N343" i="6"/>
  <c r="N342" i="6"/>
  <c r="N341" i="6"/>
  <c r="N340" i="6"/>
  <c r="N339" i="6"/>
  <c r="N338" i="6"/>
  <c r="N337" i="6"/>
  <c r="I337" i="6"/>
  <c r="H337" i="6"/>
  <c r="F337" i="6"/>
  <c r="F348" i="6" s="1"/>
  <c r="I671" i="3" s="1"/>
  <c r="E337" i="6"/>
  <c r="M336" i="6"/>
  <c r="I685" i="3"/>
  <c r="L336" i="6"/>
  <c r="K336" i="6"/>
  <c r="J336" i="6"/>
  <c r="G336" i="6"/>
  <c r="I683" i="3"/>
  <c r="I321" i="6"/>
  <c r="H321" i="6"/>
  <c r="F321" i="6"/>
  <c r="E321" i="6"/>
  <c r="E336" i="6" s="1"/>
  <c r="I681" i="3" s="1"/>
  <c r="L320" i="6"/>
  <c r="K320" i="6"/>
  <c r="J320" i="6"/>
  <c r="G320" i="6"/>
  <c r="I691" i="3" s="1"/>
  <c r="I319" i="6"/>
  <c r="H319" i="6"/>
  <c r="F319" i="6"/>
  <c r="E319" i="6"/>
  <c r="I318" i="6"/>
  <c r="H318" i="6"/>
  <c r="F318" i="6"/>
  <c r="E318" i="6"/>
  <c r="I317" i="6"/>
  <c r="H317" i="6"/>
  <c r="F317" i="6"/>
  <c r="E317" i="6"/>
  <c r="I272" i="6"/>
  <c r="H272" i="6"/>
  <c r="F272" i="6"/>
  <c r="E272" i="6"/>
  <c r="E320" i="6" s="1"/>
  <c r="I689" i="3" s="1"/>
  <c r="M260" i="6"/>
  <c r="I481" i="3" s="1"/>
  <c r="L260" i="6"/>
  <c r="K260" i="6"/>
  <c r="I484" i="3" s="1"/>
  <c r="J260" i="6"/>
  <c r="I486" i="3" s="1"/>
  <c r="G260" i="6"/>
  <c r="I479" i="3" s="1"/>
  <c r="D260" i="6"/>
  <c r="I470" i="3" s="1"/>
  <c r="I259" i="6"/>
  <c r="H259" i="6"/>
  <c r="F259" i="6"/>
  <c r="F260" i="6" s="1"/>
  <c r="I478" i="3" s="1"/>
  <c r="E259" i="6"/>
  <c r="I233" i="6"/>
  <c r="H233" i="6"/>
  <c r="F233" i="6"/>
  <c r="F234" i="6" s="1"/>
  <c r="I489" i="3" s="1"/>
  <c r="E233" i="6"/>
  <c r="M213" i="6"/>
  <c r="I426" i="3" s="1"/>
  <c r="L213" i="6"/>
  <c r="K213" i="6"/>
  <c r="J213" i="6"/>
  <c r="I213" i="6"/>
  <c r="I428" i="3"/>
  <c r="H213" i="6"/>
  <c r="I425" i="3" s="1"/>
  <c r="G213" i="6"/>
  <c r="I424" i="3" s="1"/>
  <c r="F213" i="6"/>
  <c r="I423" i="3" s="1"/>
  <c r="E213" i="6"/>
  <c r="I422" i="3" s="1"/>
  <c r="D213" i="6"/>
  <c r="I416" i="3" s="1"/>
  <c r="N206" i="6"/>
  <c r="M205" i="6"/>
  <c r="I434" i="3" s="1"/>
  <c r="L205" i="6"/>
  <c r="K205" i="6"/>
  <c r="J205" i="6"/>
  <c r="G205" i="6"/>
  <c r="I432" i="3" s="1"/>
  <c r="D205" i="6"/>
  <c r="I417" i="3" s="1"/>
  <c r="I204" i="6"/>
  <c r="H204" i="6"/>
  <c r="F204" i="6"/>
  <c r="E204" i="6"/>
  <c r="I203" i="6"/>
  <c r="H203" i="6"/>
  <c r="F203" i="6"/>
  <c r="E203" i="6"/>
  <c r="I202" i="6"/>
  <c r="H202" i="6"/>
  <c r="F202" i="6"/>
  <c r="E202" i="6"/>
  <c r="I201" i="6"/>
  <c r="H201" i="6"/>
  <c r="H205" i="6" s="1"/>
  <c r="I433" i="3" s="1"/>
  <c r="F201" i="6"/>
  <c r="E201" i="6"/>
  <c r="L194" i="6"/>
  <c r="K194" i="6"/>
  <c r="J194" i="6"/>
  <c r="G194" i="6"/>
  <c r="I440" i="3"/>
  <c r="D194" i="6"/>
  <c r="I418" i="3" s="1"/>
  <c r="I458" i="3" s="1"/>
  <c r="I460" i="3" s="1"/>
  <c r="I399" i="3" s="1"/>
  <c r="I193" i="6"/>
  <c r="H193" i="6"/>
  <c r="F193" i="6"/>
  <c r="E193" i="6"/>
  <c r="I192" i="6"/>
  <c r="H192" i="6"/>
  <c r="F192" i="6"/>
  <c r="E192" i="6"/>
  <c r="I191" i="6"/>
  <c r="H191" i="6"/>
  <c r="F191" i="6"/>
  <c r="E191" i="6"/>
  <c r="I190" i="6"/>
  <c r="H190" i="6"/>
  <c r="F190" i="6"/>
  <c r="E190" i="6"/>
  <c r="I189" i="6"/>
  <c r="H189" i="6"/>
  <c r="F189" i="6"/>
  <c r="E189" i="6"/>
  <c r="I188" i="6"/>
  <c r="H188" i="6"/>
  <c r="F188" i="6"/>
  <c r="E188" i="6"/>
  <c r="I182" i="6"/>
  <c r="H182" i="6"/>
  <c r="F182" i="6"/>
  <c r="E182" i="6"/>
  <c r="I181" i="6"/>
  <c r="H181" i="6"/>
  <c r="F181" i="6"/>
  <c r="E181" i="6"/>
  <c r="I180" i="6"/>
  <c r="H180" i="6"/>
  <c r="F180" i="6"/>
  <c r="E180" i="6"/>
  <c r="I173" i="6"/>
  <c r="H173" i="6"/>
  <c r="F173" i="6"/>
  <c r="E173" i="6"/>
  <c r="I172" i="6"/>
  <c r="H172" i="6"/>
  <c r="F172" i="6"/>
  <c r="E172" i="6"/>
  <c r="I171" i="6"/>
  <c r="H171" i="6"/>
  <c r="F171" i="6"/>
  <c r="E171" i="6"/>
  <c r="I170" i="6"/>
  <c r="H170" i="6"/>
  <c r="F170" i="6"/>
  <c r="E170" i="6"/>
  <c r="I168" i="6"/>
  <c r="H168" i="6"/>
  <c r="F168" i="6"/>
  <c r="E168" i="6"/>
  <c r="I167" i="6"/>
  <c r="H167" i="6"/>
  <c r="F167" i="6"/>
  <c r="E167" i="6"/>
  <c r="I166" i="6"/>
  <c r="H166" i="6"/>
  <c r="F166" i="6"/>
  <c r="E166" i="6"/>
  <c r="I165" i="6"/>
  <c r="H165" i="6"/>
  <c r="F165" i="6"/>
  <c r="E165" i="6"/>
  <c r="I164" i="6"/>
  <c r="H164" i="6"/>
  <c r="F164" i="6"/>
  <c r="E164" i="6"/>
  <c r="I163" i="6"/>
  <c r="H163" i="6"/>
  <c r="F163" i="6"/>
  <c r="E163" i="6"/>
  <c r="I162" i="6"/>
  <c r="H162" i="6"/>
  <c r="F162" i="6"/>
  <c r="E162" i="6"/>
  <c r="E174" i="6" s="1"/>
  <c r="I336" i="3" s="1"/>
  <c r="F138" i="6"/>
  <c r="E138" i="6"/>
  <c r="F137" i="6"/>
  <c r="E137" i="6"/>
  <c r="F136" i="6"/>
  <c r="E136" i="6"/>
  <c r="F135" i="6"/>
  <c r="E135" i="6"/>
  <c r="F121" i="6"/>
  <c r="E121" i="6"/>
  <c r="L120" i="6"/>
  <c r="K120" i="6"/>
  <c r="J120" i="6"/>
  <c r="G120" i="6"/>
  <c r="I110" i="6"/>
  <c r="H110" i="6"/>
  <c r="F110" i="6"/>
  <c r="E110" i="6"/>
  <c r="I109" i="6"/>
  <c r="H109" i="6"/>
  <c r="F109" i="6"/>
  <c r="E109" i="6"/>
  <c r="I108" i="6"/>
  <c r="H108" i="6"/>
  <c r="F108" i="6"/>
  <c r="E108" i="6"/>
  <c r="I100" i="6"/>
  <c r="H100" i="6"/>
  <c r="F100" i="6"/>
  <c r="E100" i="6"/>
  <c r="I99" i="6"/>
  <c r="H99" i="6"/>
  <c r="F99" i="6"/>
  <c r="E99" i="6"/>
  <c r="I98" i="6"/>
  <c r="H98" i="6"/>
  <c r="F98" i="6"/>
  <c r="E98" i="6"/>
  <c r="I97" i="6"/>
  <c r="H97" i="6"/>
  <c r="F97" i="6"/>
  <c r="E97" i="6"/>
  <c r="I96" i="6"/>
  <c r="H96" i="6"/>
  <c r="F96" i="6"/>
  <c r="E96" i="6"/>
  <c r="I95" i="6"/>
  <c r="H95" i="6"/>
  <c r="F95" i="6"/>
  <c r="E95" i="6"/>
  <c r="I94" i="6"/>
  <c r="H94" i="6"/>
  <c r="F94" i="6"/>
  <c r="E94" i="6"/>
  <c r="I93" i="6"/>
  <c r="H93" i="6"/>
  <c r="F93" i="6"/>
  <c r="E93" i="6"/>
  <c r="I92" i="6"/>
  <c r="H92" i="6"/>
  <c r="F92" i="6"/>
  <c r="E92" i="6"/>
  <c r="I91" i="6"/>
  <c r="H91" i="6"/>
  <c r="F91" i="6"/>
  <c r="E91" i="6"/>
  <c r="I90" i="6"/>
  <c r="H90" i="6"/>
  <c r="F90" i="6"/>
  <c r="E90" i="6"/>
  <c r="I89" i="6"/>
  <c r="H89" i="6"/>
  <c r="F89" i="6"/>
  <c r="E89" i="6"/>
  <c r="I88" i="6"/>
  <c r="H88" i="6"/>
  <c r="F88" i="6"/>
  <c r="E88" i="6"/>
  <c r="I87" i="6"/>
  <c r="H87" i="6"/>
  <c r="F87" i="6"/>
  <c r="E87" i="6"/>
  <c r="I86" i="6"/>
  <c r="H86" i="6"/>
  <c r="F86" i="6"/>
  <c r="E86" i="6"/>
  <c r="I85" i="6"/>
  <c r="H85" i="6"/>
  <c r="F85" i="6"/>
  <c r="E85" i="6"/>
  <c r="I84" i="6"/>
  <c r="H84" i="6"/>
  <c r="F84" i="6"/>
  <c r="E84" i="6"/>
  <c r="I83" i="6"/>
  <c r="H83" i="6"/>
  <c r="F83" i="6"/>
  <c r="E83" i="6"/>
  <c r="M72" i="6"/>
  <c r="D72" i="6"/>
  <c r="I279" i="3" s="1"/>
  <c r="N71" i="6"/>
  <c r="L71" i="6"/>
  <c r="K71" i="6"/>
  <c r="J71" i="6"/>
  <c r="I71" i="6"/>
  <c r="H71" i="6"/>
  <c r="G71" i="6"/>
  <c r="G72" i="6" s="1"/>
  <c r="F71" i="6"/>
  <c r="E71" i="6"/>
  <c r="N70" i="6"/>
  <c r="L70" i="6"/>
  <c r="L72" i="6" s="1"/>
  <c r="I283" i="3" s="1"/>
  <c r="K70" i="6"/>
  <c r="J70" i="6"/>
  <c r="I70" i="6"/>
  <c r="H70" i="6"/>
  <c r="G70" i="6"/>
  <c r="F70" i="6"/>
  <c r="E70" i="6"/>
  <c r="N69" i="6"/>
  <c r="K69" i="6"/>
  <c r="J69" i="6"/>
  <c r="I69" i="6"/>
  <c r="H69" i="6"/>
  <c r="G69" i="6"/>
  <c r="F69" i="6"/>
  <c r="E69" i="6"/>
  <c r="N68" i="6"/>
  <c r="K68" i="6"/>
  <c r="J68" i="6"/>
  <c r="I68" i="6"/>
  <c r="H68" i="6"/>
  <c r="G68" i="6"/>
  <c r="F68" i="6"/>
  <c r="E68" i="6"/>
  <c r="N67" i="6"/>
  <c r="K67" i="6"/>
  <c r="J67" i="6"/>
  <c r="I67" i="6"/>
  <c r="H67" i="6"/>
  <c r="G67" i="6"/>
  <c r="F67" i="6"/>
  <c r="E67" i="6"/>
  <c r="N66" i="6"/>
  <c r="K66" i="6"/>
  <c r="J66" i="6"/>
  <c r="I66" i="6"/>
  <c r="H66" i="6"/>
  <c r="G66" i="6"/>
  <c r="F66" i="6"/>
  <c r="E66" i="6"/>
  <c r="N65" i="6"/>
  <c r="K65" i="6"/>
  <c r="J65" i="6"/>
  <c r="I65" i="6"/>
  <c r="H65" i="6"/>
  <c r="G65" i="6"/>
  <c r="F65" i="6"/>
  <c r="E65" i="6"/>
  <c r="N64" i="6"/>
  <c r="K64" i="6"/>
  <c r="J64" i="6"/>
  <c r="I64" i="6"/>
  <c r="H64" i="6"/>
  <c r="G64" i="6"/>
  <c r="F64" i="6"/>
  <c r="E64" i="6"/>
  <c r="N63" i="6"/>
  <c r="K63" i="6"/>
  <c r="J63" i="6"/>
  <c r="I63" i="6"/>
  <c r="H63" i="6"/>
  <c r="G63" i="6"/>
  <c r="F63" i="6"/>
  <c r="E63" i="6"/>
  <c r="N62" i="6"/>
  <c r="K62" i="6"/>
  <c r="J62" i="6"/>
  <c r="I62" i="6"/>
  <c r="H62" i="6"/>
  <c r="G62" i="6"/>
  <c r="F62" i="6"/>
  <c r="E62" i="6"/>
  <c r="N61" i="6"/>
  <c r="K61" i="6"/>
  <c r="J61" i="6"/>
  <c r="I61" i="6"/>
  <c r="H61" i="6"/>
  <c r="G61" i="6"/>
  <c r="F61" i="6"/>
  <c r="E61" i="6"/>
  <c r="N60" i="6"/>
  <c r="K60" i="6"/>
  <c r="J60" i="6"/>
  <c r="I60" i="6"/>
  <c r="H60" i="6"/>
  <c r="G60" i="6"/>
  <c r="F60" i="6"/>
  <c r="E60" i="6"/>
  <c r="N59" i="6"/>
  <c r="N72" i="6" s="1"/>
  <c r="I285" i="3" s="1"/>
  <c r="K59" i="6"/>
  <c r="J59" i="6"/>
  <c r="I59" i="6"/>
  <c r="H59" i="6"/>
  <c r="H72" i="6" s="1"/>
  <c r="G59" i="6"/>
  <c r="F59" i="6"/>
  <c r="E59" i="6"/>
  <c r="N53" i="6"/>
  <c r="J52" i="6"/>
  <c r="I52" i="6"/>
  <c r="H52" i="6"/>
  <c r="G52" i="6"/>
  <c r="F52" i="6"/>
  <c r="E52" i="6"/>
  <c r="M46" i="6"/>
  <c r="I142" i="3" s="1"/>
  <c r="L46" i="6"/>
  <c r="K46" i="6"/>
  <c r="I144" i="3" s="1"/>
  <c r="J46" i="6"/>
  <c r="I141" i="3" s="1"/>
  <c r="G46" i="6"/>
  <c r="I138" i="3" s="1"/>
  <c r="D46" i="6"/>
  <c r="I131" i="3" s="1"/>
  <c r="I45" i="6"/>
  <c r="H45" i="6"/>
  <c r="F45" i="6"/>
  <c r="E45" i="6"/>
  <c r="E46" i="6" s="1"/>
  <c r="I136" i="3" s="1"/>
  <c r="N44" i="6"/>
  <c r="N46" i="6" s="1"/>
  <c r="I202" i="3" s="1"/>
  <c r="I44" i="6"/>
  <c r="H44" i="6"/>
  <c r="F44" i="6"/>
  <c r="E44" i="6"/>
  <c r="N43" i="6"/>
  <c r="I43" i="6"/>
  <c r="H43" i="6"/>
  <c r="H46" i="6" s="1"/>
  <c r="I139" i="3" s="1"/>
  <c r="F43" i="6"/>
  <c r="E43" i="6"/>
  <c r="N42" i="6"/>
  <c r="I42" i="6"/>
  <c r="H42" i="6"/>
  <c r="F42" i="6"/>
  <c r="E42" i="6"/>
  <c r="M37" i="6"/>
  <c r="I111" i="3" s="1"/>
  <c r="L37" i="6"/>
  <c r="K37" i="6"/>
  <c r="I108" i="3"/>
  <c r="J37" i="6"/>
  <c r="I110" i="3" s="1"/>
  <c r="G37" i="6"/>
  <c r="I104" i="3"/>
  <c r="D37" i="6"/>
  <c r="I96" i="3" s="1"/>
  <c r="N36" i="6"/>
  <c r="I36" i="6"/>
  <c r="H36" i="6"/>
  <c r="F36" i="6"/>
  <c r="E36" i="6"/>
  <c r="N35" i="6"/>
  <c r="I35" i="6"/>
  <c r="H35" i="6"/>
  <c r="H37" i="6" s="1"/>
  <c r="I105" i="3" s="1"/>
  <c r="F35" i="6"/>
  <c r="E35" i="6"/>
  <c r="N32" i="6"/>
  <c r="I32" i="6"/>
  <c r="I37" i="6" s="1"/>
  <c r="I107" i="3" s="1"/>
  <c r="H32" i="6"/>
  <c r="F32" i="6"/>
  <c r="E32" i="6"/>
  <c r="M26" i="6"/>
  <c r="D26" i="6"/>
  <c r="N25" i="6"/>
  <c r="K25" i="6"/>
  <c r="J25" i="6"/>
  <c r="H25" i="6"/>
  <c r="G25" i="6"/>
  <c r="F25" i="6"/>
  <c r="E25" i="6"/>
  <c r="N24" i="6"/>
  <c r="K24" i="6"/>
  <c r="J24" i="6"/>
  <c r="I24" i="6"/>
  <c r="H24" i="6"/>
  <c r="E24" i="6"/>
  <c r="N23" i="6"/>
  <c r="J23" i="6"/>
  <c r="I23" i="6"/>
  <c r="H23" i="6"/>
  <c r="G23" i="6"/>
  <c r="F23" i="6"/>
  <c r="E23" i="6"/>
  <c r="N22" i="6"/>
  <c r="J22" i="6"/>
  <c r="I22" i="6"/>
  <c r="H22" i="6"/>
  <c r="G22" i="6"/>
  <c r="F22" i="6"/>
  <c r="E22" i="6"/>
  <c r="N21" i="6"/>
  <c r="J21" i="6"/>
  <c r="I21" i="6"/>
  <c r="H21" i="6"/>
  <c r="G21" i="6"/>
  <c r="F21" i="6"/>
  <c r="E21" i="6"/>
  <c r="N20" i="6"/>
  <c r="J20" i="6"/>
  <c r="I20" i="6"/>
  <c r="H20" i="6"/>
  <c r="G20" i="6"/>
  <c r="F20" i="6"/>
  <c r="E20" i="6"/>
  <c r="N19" i="6"/>
  <c r="J19" i="6"/>
  <c r="I19" i="6"/>
  <c r="H19" i="6"/>
  <c r="G19" i="6"/>
  <c r="F19" i="6"/>
  <c r="E19" i="6"/>
  <c r="N18" i="6"/>
  <c r="J18" i="6"/>
  <c r="I18" i="6"/>
  <c r="H18" i="6"/>
  <c r="G18" i="6"/>
  <c r="F18" i="6"/>
  <c r="E18" i="6"/>
  <c r="N17" i="6"/>
  <c r="J17" i="6"/>
  <c r="I17" i="6"/>
  <c r="H17" i="6"/>
  <c r="G17" i="6"/>
  <c r="F17" i="6"/>
  <c r="E17" i="6"/>
  <c r="N16" i="6"/>
  <c r="J16" i="6"/>
  <c r="I16" i="6"/>
  <c r="H16" i="6"/>
  <c r="G16" i="6"/>
  <c r="F16" i="6"/>
  <c r="E16" i="6"/>
  <c r="N15" i="6"/>
  <c r="J15" i="6"/>
  <c r="I15" i="6"/>
  <c r="H15" i="6"/>
  <c r="G15" i="6"/>
  <c r="F15" i="6"/>
  <c r="E15" i="6"/>
  <c r="N14" i="6"/>
  <c r="J14" i="6"/>
  <c r="I14" i="6"/>
  <c r="H14" i="6"/>
  <c r="G14" i="6"/>
  <c r="F14" i="6"/>
  <c r="E14" i="6"/>
  <c r="N13" i="6"/>
  <c r="J13" i="6"/>
  <c r="I13" i="6"/>
  <c r="H13" i="6"/>
  <c r="G13" i="6"/>
  <c r="F13" i="6"/>
  <c r="E13" i="6"/>
  <c r="N12" i="6"/>
  <c r="J12" i="6"/>
  <c r="I12" i="6"/>
  <c r="H12" i="6"/>
  <c r="G12" i="6"/>
  <c r="F12" i="6"/>
  <c r="E12" i="6"/>
  <c r="N11" i="6"/>
  <c r="J11" i="6"/>
  <c r="I11" i="6"/>
  <c r="H11" i="6"/>
  <c r="G11" i="6"/>
  <c r="F11" i="6"/>
  <c r="E11" i="6"/>
  <c r="N10" i="6"/>
  <c r="J10" i="6"/>
  <c r="I10" i="6"/>
  <c r="H10" i="6"/>
  <c r="G10" i="6"/>
  <c r="F10" i="6"/>
  <c r="E10" i="6"/>
  <c r="E26" i="6" s="1"/>
  <c r="N9" i="6"/>
  <c r="J9" i="6"/>
  <c r="I9" i="6"/>
  <c r="H9" i="6"/>
  <c r="G9" i="6"/>
  <c r="F9" i="6"/>
  <c r="E9" i="6"/>
  <c r="N8" i="6"/>
  <c r="N26" i="6" s="1"/>
  <c r="J8" i="6"/>
  <c r="I8" i="6"/>
  <c r="H8" i="6"/>
  <c r="G8" i="6"/>
  <c r="G26" i="6" s="1"/>
  <c r="F8" i="6"/>
  <c r="E8" i="6"/>
  <c r="N7" i="6"/>
  <c r="J7" i="6"/>
  <c r="I7" i="6"/>
  <c r="H7" i="6"/>
  <c r="G7" i="6"/>
  <c r="F7" i="6"/>
  <c r="E7" i="6"/>
  <c r="N6" i="6"/>
  <c r="L6" i="6"/>
  <c r="L26" i="6" s="1"/>
  <c r="J6" i="6"/>
  <c r="J26" i="6" s="1"/>
  <c r="I6" i="6"/>
  <c r="H6" i="6"/>
  <c r="G6" i="6"/>
  <c r="F6" i="6"/>
  <c r="F26" i="6" s="1"/>
  <c r="E6" i="6"/>
  <c r="H1818" i="3"/>
  <c r="H1851" i="3" s="1"/>
  <c r="F1776" i="3"/>
  <c r="F1777" i="3"/>
  <c r="G1418" i="3"/>
  <c r="G1417" i="3"/>
  <c r="G1363" i="3" s="1"/>
  <c r="I1403" i="3"/>
  <c r="H1403" i="3"/>
  <c r="F1403" i="3"/>
  <c r="F1491" i="3"/>
  <c r="F1492" i="3"/>
  <c r="F1496" i="3"/>
  <c r="F1497" i="3"/>
  <c r="F1498" i="3"/>
  <c r="F1499" i="3"/>
  <c r="F1502" i="3"/>
  <c r="F1504" i="3"/>
  <c r="F1505" i="3"/>
  <c r="F1506" i="3"/>
  <c r="F1507" i="3"/>
  <c r="F1510" i="3"/>
  <c r="F1512" i="3"/>
  <c r="F1513" i="3"/>
  <c r="F1514" i="3"/>
  <c r="F1515" i="3"/>
  <c r="F1517" i="3"/>
  <c r="H1491" i="3"/>
  <c r="H1492" i="3"/>
  <c r="H1496" i="3"/>
  <c r="H1497" i="3"/>
  <c r="H1498" i="3"/>
  <c r="H1499" i="3"/>
  <c r="H1502" i="3"/>
  <c r="H1504" i="3"/>
  <c r="H1505" i="3"/>
  <c r="H1506" i="3"/>
  <c r="H1507" i="3"/>
  <c r="H1510" i="3"/>
  <c r="H1512" i="3"/>
  <c r="H1513" i="3"/>
  <c r="H1514" i="3"/>
  <c r="H1515" i="3"/>
  <c r="H1517" i="3"/>
  <c r="H1430" i="3"/>
  <c r="H1435" i="3"/>
  <c r="H1436" i="3"/>
  <c r="H1437" i="3"/>
  <c r="H1438" i="3"/>
  <c r="H1441" i="3"/>
  <c r="H1446" i="3"/>
  <c r="H1447" i="3"/>
  <c r="H1448" i="3"/>
  <c r="H1449" i="3"/>
  <c r="H1452" i="3"/>
  <c r="F1430" i="3"/>
  <c r="F1435" i="3"/>
  <c r="F1436" i="3"/>
  <c r="F1437" i="3"/>
  <c r="F1438" i="3"/>
  <c r="F1441" i="3"/>
  <c r="F1446" i="3"/>
  <c r="F1447" i="3"/>
  <c r="F1448" i="3"/>
  <c r="F1449" i="3"/>
  <c r="F1452" i="3"/>
  <c r="H1376" i="3"/>
  <c r="H1380" i="3"/>
  <c r="H1381" i="3"/>
  <c r="H1382" i="3"/>
  <c r="H1383" i="3"/>
  <c r="H1385" i="3"/>
  <c r="H1386" i="3"/>
  <c r="H1387" i="3"/>
  <c r="H1388" i="3"/>
  <c r="H1390" i="3"/>
  <c r="H1391" i="3"/>
  <c r="H1392" i="3"/>
  <c r="H1393" i="3"/>
  <c r="H1396" i="3"/>
  <c r="H1398" i="3"/>
  <c r="I1398" i="3"/>
  <c r="H1399" i="3"/>
  <c r="I1399" i="3"/>
  <c r="H1400" i="3"/>
  <c r="I1400" i="3"/>
  <c r="H1401" i="3"/>
  <c r="I1401" i="3"/>
  <c r="F1376" i="3"/>
  <c r="F1380" i="3"/>
  <c r="F1381" i="3"/>
  <c r="F1382" i="3"/>
  <c r="F1383" i="3"/>
  <c r="F1385" i="3"/>
  <c r="F1386" i="3"/>
  <c r="F1387" i="3"/>
  <c r="F1388" i="3"/>
  <c r="F1390" i="3"/>
  <c r="F1391" i="3"/>
  <c r="F1392" i="3"/>
  <c r="F1393" i="3"/>
  <c r="F1396" i="3"/>
  <c r="F1398" i="3"/>
  <c r="F1399" i="3"/>
  <c r="F1400" i="3"/>
  <c r="F1401" i="3"/>
  <c r="H1490" i="3"/>
  <c r="H1429" i="3"/>
  <c r="F1490" i="3"/>
  <c r="F1429" i="3"/>
  <c r="F1478" i="3" s="1"/>
  <c r="F1480" i="3" s="1"/>
  <c r="F1356" i="3" s="1"/>
  <c r="H1375" i="3"/>
  <c r="H1417" i="3" s="1"/>
  <c r="H1419" i="3" s="1"/>
  <c r="H1355" i="3" s="1"/>
  <c r="F1375" i="3"/>
  <c r="I52" i="3"/>
  <c r="I53" i="3"/>
  <c r="I55" i="3"/>
  <c r="I57" i="3"/>
  <c r="I58" i="3"/>
  <c r="I59" i="3"/>
  <c r="I48" i="3"/>
  <c r="F118" i="3"/>
  <c r="F114" i="3"/>
  <c r="F63" i="3"/>
  <c r="F61" i="3"/>
  <c r="F59" i="3"/>
  <c r="F58" i="3"/>
  <c r="F57" i="3"/>
  <c r="F55" i="3"/>
  <c r="F53" i="3"/>
  <c r="F52" i="3"/>
  <c r="F48" i="3"/>
  <c r="H63" i="3"/>
  <c r="H61" i="3"/>
  <c r="H59" i="3"/>
  <c r="H58" i="3"/>
  <c r="H57" i="3"/>
  <c r="H55" i="3"/>
  <c r="H53" i="3"/>
  <c r="H52" i="3"/>
  <c r="H48" i="3"/>
  <c r="G116" i="5"/>
  <c r="G8" i="5" s="1"/>
  <c r="G1298" i="3"/>
  <c r="G1297" i="3"/>
  <c r="G1252" i="3"/>
  <c r="G1253" i="3" s="1"/>
  <c r="G1131" i="3" s="1"/>
  <c r="G1251" i="3"/>
  <c r="G1199" i="3"/>
  <c r="G1198" i="3"/>
  <c r="G992" i="3"/>
  <c r="G991" i="3"/>
  <c r="G993" i="3" s="1"/>
  <c r="G587" i="3" s="1"/>
  <c r="G939" i="3"/>
  <c r="G843" i="3"/>
  <c r="G592" i="3" s="1"/>
  <c r="G842" i="3"/>
  <c r="G844" i="3" s="1"/>
  <c r="G584" i="3" s="1"/>
  <c r="G653" i="3"/>
  <c r="G652" i="3"/>
  <c r="G391" i="3"/>
  <c r="G319" i="3" s="1"/>
  <c r="G390" i="3"/>
  <c r="G318" i="3" s="1"/>
  <c r="F50" i="1"/>
  <c r="F10" i="1" s="1"/>
  <c r="G50" i="1"/>
  <c r="G10" i="1" s="1"/>
  <c r="H50" i="1"/>
  <c r="F51" i="1"/>
  <c r="F11" i="1"/>
  <c r="G51" i="1"/>
  <c r="G11" i="1" s="1"/>
  <c r="H51" i="1"/>
  <c r="H11" i="1" s="1"/>
  <c r="F52" i="1"/>
  <c r="F13" i="1" s="1"/>
  <c r="G52" i="1"/>
  <c r="G13" i="1" s="1"/>
  <c r="H52" i="1"/>
  <c r="F16" i="2"/>
  <c r="F53" i="1" s="1"/>
  <c r="F12" i="1" s="1"/>
  <c r="G16" i="2"/>
  <c r="H16" i="2"/>
  <c r="H53" i="1"/>
  <c r="H12" i="1" s="1"/>
  <c r="H10" i="1"/>
  <c r="E16" i="2"/>
  <c r="E53" i="1"/>
  <c r="E12" i="1" s="1"/>
  <c r="E52" i="1"/>
  <c r="E13" i="1" s="1"/>
  <c r="E51" i="1"/>
  <c r="E11" i="1" s="1"/>
  <c r="E50" i="1"/>
  <c r="E10" i="1" s="1"/>
  <c r="E314" i="2"/>
  <c r="E48" i="1" s="1"/>
  <c r="E304" i="2"/>
  <c r="E46" i="1" s="1"/>
  <c r="E300" i="2"/>
  <c r="E45" i="1" s="1"/>
  <c r="E295" i="2"/>
  <c r="E44" i="1" s="1"/>
  <c r="E277" i="2"/>
  <c r="E42" i="1" s="1"/>
  <c r="E18" i="2"/>
  <c r="H18" i="2"/>
  <c r="F151" i="5"/>
  <c r="F10" i="5" s="1"/>
  <c r="G151" i="5"/>
  <c r="G10" i="5" s="1"/>
  <c r="H151" i="5"/>
  <c r="H10" i="5" s="1"/>
  <c r="I151" i="5"/>
  <c r="I10" i="5"/>
  <c r="F159" i="5"/>
  <c r="F11" i="5" s="1"/>
  <c r="G159" i="5"/>
  <c r="G11" i="5" s="1"/>
  <c r="H159" i="5"/>
  <c r="H11" i="5" s="1"/>
  <c r="I159" i="5"/>
  <c r="I11" i="5" s="1"/>
  <c r="I182" i="5"/>
  <c r="I12" i="5" s="1"/>
  <c r="H182" i="5"/>
  <c r="H12" i="5" s="1"/>
  <c r="G182" i="5"/>
  <c r="G12" i="5" s="1"/>
  <c r="F182" i="5"/>
  <c r="F12" i="5" s="1"/>
  <c r="I142" i="5"/>
  <c r="I9" i="5" s="1"/>
  <c r="H142" i="5"/>
  <c r="H9" i="5" s="1"/>
  <c r="G142" i="5"/>
  <c r="G9" i="5" s="1"/>
  <c r="F142" i="5"/>
  <c r="F9" i="5" s="1"/>
  <c r="I116" i="5"/>
  <c r="I8" i="5" s="1"/>
  <c r="H116" i="5"/>
  <c r="H8" i="5" s="1"/>
  <c r="F116" i="5"/>
  <c r="F8" i="5" s="1"/>
  <c r="I59" i="5"/>
  <c r="I7" i="5" s="1"/>
  <c r="H59" i="5"/>
  <c r="H7" i="5" s="1"/>
  <c r="G59" i="5"/>
  <c r="G7" i="5" s="1"/>
  <c r="F59" i="5"/>
  <c r="F7" i="5" s="1"/>
  <c r="G572" i="3"/>
  <c r="G458" i="3"/>
  <c r="G404" i="3" s="1"/>
  <c r="G84" i="3"/>
  <c r="H956" i="6"/>
  <c r="H989" i="6"/>
  <c r="I1636" i="3" s="1"/>
  <c r="F956" i="6"/>
  <c r="I1436" i="3" s="1"/>
  <c r="H940" i="6"/>
  <c r="I1393" i="3" s="1"/>
  <c r="I994" i="6"/>
  <c r="I1631" i="3" s="1"/>
  <c r="F950" i="6"/>
  <c r="I1447" i="3"/>
  <c r="I950" i="6"/>
  <c r="I1452" i="3" s="1"/>
  <c r="I1553" i="3"/>
  <c r="I1564" i="3"/>
  <c r="E950" i="6"/>
  <c r="I1446" i="3" s="1"/>
  <c r="I1749" i="3"/>
  <c r="I338" i="3"/>
  <c r="F989" i="6"/>
  <c r="I1634" i="3" s="1"/>
  <c r="I1235" i="3"/>
  <c r="H994" i="6"/>
  <c r="I1628" i="3" s="1"/>
  <c r="I1166" i="3"/>
  <c r="F994" i="6"/>
  <c r="I1626" i="3" s="1"/>
  <c r="I1652" i="3" s="1"/>
  <c r="E994" i="6"/>
  <c r="I1625" i="3"/>
  <c r="E854" i="6"/>
  <c r="I1165" i="3" s="1"/>
  <c r="I1171" i="3"/>
  <c r="E968" i="6"/>
  <c r="I1496" i="3"/>
  <c r="I926" i="6"/>
  <c r="H859" i="6"/>
  <c r="I1157" i="3" s="1"/>
  <c r="I1198" i="3" s="1"/>
  <c r="I859" i="6"/>
  <c r="I1160" i="3" s="1"/>
  <c r="F266" i="6"/>
  <c r="I548" i="3" s="1"/>
  <c r="E865" i="6"/>
  <c r="I1234" i="3" s="1"/>
  <c r="E266" i="6"/>
  <c r="I547" i="3" s="1"/>
  <c r="F859" i="6"/>
  <c r="I1155" i="3" s="1"/>
  <c r="I983" i="6"/>
  <c r="I1557" i="3" s="1"/>
  <c r="H983" i="6"/>
  <c r="I1554" i="3" s="1"/>
  <c r="F968" i="6"/>
  <c r="I1497" i="3" s="1"/>
  <c r="H1129" i="6"/>
  <c r="I1823" i="3" s="1"/>
  <c r="H414" i="6"/>
  <c r="I863" i="3" s="1"/>
  <c r="I174" i="6"/>
  <c r="I345" i="3"/>
  <c r="I1229" i="3"/>
  <c r="E1129" i="6"/>
  <c r="H968" i="6"/>
  <c r="I1499" i="3" s="1"/>
  <c r="E1140" i="6"/>
  <c r="I1880" i="3" s="1"/>
  <c r="I414" i="6"/>
  <c r="I866" i="3" s="1"/>
  <c r="F414" i="6"/>
  <c r="I861" i="3" s="1"/>
  <c r="I402" i="6"/>
  <c r="I874" i="3" s="1"/>
  <c r="F402" i="6"/>
  <c r="I869" i="3" s="1"/>
  <c r="H402" i="6"/>
  <c r="I871" i="3"/>
  <c r="I964" i="6"/>
  <c r="I1510" i="3" s="1"/>
  <c r="I968" i="6"/>
  <c r="I1502" i="3"/>
  <c r="I266" i="6"/>
  <c r="I553" i="3" s="1"/>
  <c r="E981" i="6"/>
  <c r="I1562" i="3" s="1"/>
  <c r="F872" i="6"/>
  <c r="I1227" i="3" s="1"/>
  <c r="H964" i="6"/>
  <c r="I1507" i="3" s="1"/>
  <c r="I1129" i="6"/>
  <c r="I1826" i="3" s="1"/>
  <c r="H1140" i="6"/>
  <c r="I1883" i="3"/>
  <c r="F983" i="6"/>
  <c r="H1113" i="6"/>
  <c r="I1751" i="3"/>
  <c r="E234" i="6"/>
  <c r="I488" i="3"/>
  <c r="E1110" i="6"/>
  <c r="I1756" i="3" s="1"/>
  <c r="I234" i="6"/>
  <c r="I494" i="3" s="1"/>
  <c r="H217" i="6"/>
  <c r="I499" i="3" s="1"/>
  <c r="E217" i="6"/>
  <c r="I496" i="3" s="1"/>
  <c r="I497" i="3"/>
  <c r="I217" i="6"/>
  <c r="I502" i="3" s="1"/>
  <c r="H981" i="6"/>
  <c r="I1565" i="3" s="1"/>
  <c r="E964" i="6"/>
  <c r="I1504" i="3" s="1"/>
  <c r="I1113" i="6"/>
  <c r="H1110" i="6"/>
  <c r="I1759" i="3" s="1"/>
  <c r="E72" i="6"/>
  <c r="I290" i="3" s="1"/>
  <c r="I872" i="6"/>
  <c r="I1232" i="3" s="1"/>
  <c r="H1133" i="6"/>
  <c r="I1812" i="3" s="1"/>
  <c r="H1148" i="6"/>
  <c r="I1931" i="3" s="1"/>
  <c r="I284" i="3"/>
  <c r="F72" i="6"/>
  <c r="I282" i="3" s="1"/>
  <c r="F1110" i="6"/>
  <c r="I1757" i="3"/>
  <c r="E37" i="6"/>
  <c r="I102" i="3" s="1"/>
  <c r="N37" i="6"/>
  <c r="I120" i="6"/>
  <c r="I194" i="6"/>
  <c r="I444" i="3" s="1"/>
  <c r="E205" i="6"/>
  <c r="I430" i="3"/>
  <c r="N205" i="6"/>
  <c r="F205" i="6"/>
  <c r="I431" i="3" s="1"/>
  <c r="N213" i="6"/>
  <c r="H260" i="6"/>
  <c r="I480" i="3" s="1"/>
  <c r="N320" i="6"/>
  <c r="H336" i="6"/>
  <c r="I684" i="3" s="1"/>
  <c r="F360" i="6"/>
  <c r="I751" i="3" s="1"/>
  <c r="I750" i="3"/>
  <c r="N360" i="6"/>
  <c r="N388" i="6"/>
  <c r="H26" i="6"/>
  <c r="K26" i="6"/>
  <c r="F37" i="6"/>
  <c r="I103" i="3" s="1"/>
  <c r="F1133" i="6"/>
  <c r="I1810" i="3" s="1"/>
  <c r="N394" i="6"/>
  <c r="F981" i="6"/>
  <c r="K72" i="6"/>
  <c r="I291" i="3" s="1"/>
  <c r="I1110" i="6"/>
  <c r="I26" i="6"/>
  <c r="N120" i="6"/>
  <c r="H120" i="6"/>
  <c r="I260" i="6"/>
  <c r="I483" i="3" s="1"/>
  <c r="E260" i="6"/>
  <c r="I477" i="3" s="1"/>
  <c r="F320" i="6"/>
  <c r="I690" i="3" s="1"/>
  <c r="I673" i="3"/>
  <c r="H360" i="6"/>
  <c r="I753" i="3" s="1"/>
  <c r="E1148" i="6"/>
  <c r="I1928" i="3" s="1"/>
  <c r="I1956" i="3" s="1"/>
  <c r="E120" i="6"/>
  <c r="N260" i="6"/>
  <c r="N336" i="6"/>
  <c r="I336" i="6"/>
  <c r="I687" i="3" s="1"/>
  <c r="I348" i="6"/>
  <c r="I676" i="3" s="1"/>
  <c r="H388" i="6"/>
  <c r="I745" i="3" s="1"/>
  <c r="H394" i="6"/>
  <c r="I812" i="3" s="1"/>
  <c r="F394" i="6"/>
  <c r="I810" i="3"/>
  <c r="E1133" i="6"/>
  <c r="I1809" i="3"/>
  <c r="F1148" i="6"/>
  <c r="I1929" i="3" s="1"/>
  <c r="I205" i="6"/>
  <c r="I436" i="3" s="1"/>
  <c r="I320" i="6"/>
  <c r="I695" i="3"/>
  <c r="N348" i="6"/>
  <c r="F388" i="6"/>
  <c r="I743" i="3"/>
  <c r="E388" i="6"/>
  <c r="I742" i="3" s="1"/>
  <c r="I394" i="6"/>
  <c r="I815" i="3" s="1"/>
  <c r="E194" i="6"/>
  <c r="I438" i="3" s="1"/>
  <c r="N194" i="6"/>
  <c r="I439" i="3"/>
  <c r="G392" i="3"/>
  <c r="I2147" i="3"/>
  <c r="H2147" i="3"/>
  <c r="G2147" i="3"/>
  <c r="F2147" i="3"/>
  <c r="F2148" i="3" s="1"/>
  <c r="F1967" i="3" s="1"/>
  <c r="F1969" i="3" s="1"/>
  <c r="H2146" i="3"/>
  <c r="H2148" i="3" s="1"/>
  <c r="H1967" i="3" s="1"/>
  <c r="G2146" i="3"/>
  <c r="F2146" i="3"/>
  <c r="I2091" i="3"/>
  <c r="H2091" i="3"/>
  <c r="G2091" i="3"/>
  <c r="F2091" i="3"/>
  <c r="F1972" i="3" s="1"/>
  <c r="H2090" i="3"/>
  <c r="G2090" i="3"/>
  <c r="G2092" i="3" s="1"/>
  <c r="G1966" i="3" s="1"/>
  <c r="I2034" i="3"/>
  <c r="H2034" i="3"/>
  <c r="H1972" i="3" s="1"/>
  <c r="G2034" i="3"/>
  <c r="G1972" i="3" s="1"/>
  <c r="G1973" i="3" s="1"/>
  <c r="G18" i="3" s="1"/>
  <c r="F2034" i="3"/>
  <c r="H2033" i="3"/>
  <c r="H2035" i="3" s="1"/>
  <c r="H1965" i="3" s="1"/>
  <c r="G2033" i="3"/>
  <c r="F2033" i="3"/>
  <c r="I1957" i="3"/>
  <c r="H1957" i="3"/>
  <c r="G1957" i="3"/>
  <c r="F1957" i="3"/>
  <c r="H1956" i="3"/>
  <c r="G1956" i="3"/>
  <c r="F1956" i="3"/>
  <c r="F1958" i="3" s="1"/>
  <c r="F1787" i="3" s="1"/>
  <c r="I1903" i="3"/>
  <c r="H1903" i="3"/>
  <c r="G1903" i="3"/>
  <c r="F1903" i="3"/>
  <c r="H1902" i="3"/>
  <c r="G1902" i="3"/>
  <c r="F1902" i="3"/>
  <c r="F1904" i="3" s="1"/>
  <c r="F1786" i="3" s="1"/>
  <c r="I1852" i="3"/>
  <c r="H1852" i="3"/>
  <c r="G1852" i="3"/>
  <c r="G1791" i="3" s="1"/>
  <c r="F1852" i="3"/>
  <c r="F1791" i="3" s="1"/>
  <c r="G1851" i="3"/>
  <c r="G1790" i="3" s="1"/>
  <c r="G1792" i="3" s="1"/>
  <c r="G17" i="3" s="1"/>
  <c r="F1851" i="3"/>
  <c r="F1790" i="3" s="1"/>
  <c r="F1792" i="3" s="1"/>
  <c r="F17" i="3" s="1"/>
  <c r="I1777" i="3"/>
  <c r="I1724" i="3" s="1"/>
  <c r="H1777" i="3"/>
  <c r="H1724" i="3" s="1"/>
  <c r="G1777" i="3"/>
  <c r="G1778" i="3" s="1"/>
  <c r="G1719" i="3" s="1"/>
  <c r="G1721" i="3" s="1"/>
  <c r="H1776" i="3"/>
  <c r="H1778" i="3" s="1"/>
  <c r="H1719" i="3" s="1"/>
  <c r="H1721" i="3" s="1"/>
  <c r="G1776" i="3"/>
  <c r="I1711" i="3"/>
  <c r="H1711" i="3"/>
  <c r="G1711" i="3"/>
  <c r="F1711" i="3"/>
  <c r="I1710" i="3"/>
  <c r="H1710" i="3"/>
  <c r="H1712" i="3" s="1"/>
  <c r="H1360" i="3" s="1"/>
  <c r="G1710" i="3"/>
  <c r="F1710" i="3"/>
  <c r="F1712" i="3" s="1"/>
  <c r="F1360" i="3" s="1"/>
  <c r="I1653" i="3"/>
  <c r="H1653" i="3"/>
  <c r="G1653" i="3"/>
  <c r="F1653" i="3"/>
  <c r="H1652" i="3"/>
  <c r="H1654" i="3" s="1"/>
  <c r="H1359" i="3" s="1"/>
  <c r="G1652" i="3"/>
  <c r="G1654" i="3" s="1"/>
  <c r="G1359" i="3" s="1"/>
  <c r="F1652" i="3"/>
  <c r="F1654" i="3" s="1"/>
  <c r="F1359" i="3" s="1"/>
  <c r="I1598" i="3"/>
  <c r="H1598" i="3"/>
  <c r="G1598" i="3"/>
  <c r="F1598" i="3"/>
  <c r="F1599" i="3" s="1"/>
  <c r="F1358" i="3" s="1"/>
  <c r="H1597" i="3"/>
  <c r="H1599" i="3" s="1"/>
  <c r="H1358" i="3" s="1"/>
  <c r="G1597" i="3"/>
  <c r="F1597" i="3"/>
  <c r="I1534" i="3"/>
  <c r="H1534" i="3"/>
  <c r="G1534" i="3"/>
  <c r="F1534" i="3"/>
  <c r="G1533" i="3"/>
  <c r="G1535" i="3" s="1"/>
  <c r="G1357" i="3" s="1"/>
  <c r="I1479" i="3"/>
  <c r="I1364" i="3" s="1"/>
  <c r="H1479" i="3"/>
  <c r="G1479" i="3"/>
  <c r="F1479" i="3"/>
  <c r="G1478" i="3"/>
  <c r="I1418" i="3"/>
  <c r="H1418" i="3"/>
  <c r="F1418" i="3"/>
  <c r="I1347" i="3"/>
  <c r="H1347" i="3"/>
  <c r="G1347" i="3"/>
  <c r="F1347" i="3"/>
  <c r="I1346" i="3"/>
  <c r="H1346" i="3"/>
  <c r="G1346" i="3"/>
  <c r="G1348" i="3" s="1"/>
  <c r="G1133" i="3" s="1"/>
  <c r="F1346" i="3"/>
  <c r="I1298" i="3"/>
  <c r="H1298" i="3"/>
  <c r="H1299" i="3" s="1"/>
  <c r="H1132" i="3" s="1"/>
  <c r="F1298" i="3"/>
  <c r="H1297" i="3"/>
  <c r="F1297" i="3"/>
  <c r="I1252" i="3"/>
  <c r="H1252" i="3"/>
  <c r="F1252" i="3"/>
  <c r="F1253" i="3" s="1"/>
  <c r="F1131" i="3" s="1"/>
  <c r="H1251" i="3"/>
  <c r="H1136" i="3" s="1"/>
  <c r="F1251" i="3"/>
  <c r="I1199" i="3"/>
  <c r="H1199" i="3"/>
  <c r="H1137" i="3" s="1"/>
  <c r="F1199" i="3"/>
  <c r="H1198" i="3"/>
  <c r="F1198" i="3"/>
  <c r="F1200" i="3" s="1"/>
  <c r="F1130" i="3" s="1"/>
  <c r="I1122" i="3"/>
  <c r="I1062" i="3" s="1"/>
  <c r="H1122" i="3"/>
  <c r="H1062" i="3" s="1"/>
  <c r="G1122" i="3"/>
  <c r="G1062" i="3"/>
  <c r="F1122" i="3"/>
  <c r="F1062" i="3" s="1"/>
  <c r="H1121" i="3"/>
  <c r="H1061" i="3" s="1"/>
  <c r="H1063" i="3" s="1"/>
  <c r="H13" i="3" s="1"/>
  <c r="G1121" i="3"/>
  <c r="F1121" i="3"/>
  <c r="F1123" i="3" s="1"/>
  <c r="F1058" i="3" s="1"/>
  <c r="F1059" i="3" s="1"/>
  <c r="I1050" i="3"/>
  <c r="H1050" i="3"/>
  <c r="G1050" i="3"/>
  <c r="F1050" i="3"/>
  <c r="I1049" i="3"/>
  <c r="I1051" i="3" s="1"/>
  <c r="I588" i="3" s="1"/>
  <c r="H1049" i="3"/>
  <c r="G1049" i="3"/>
  <c r="F1049" i="3"/>
  <c r="I992" i="3"/>
  <c r="H992" i="3"/>
  <c r="F992" i="3"/>
  <c r="I991" i="3"/>
  <c r="I993" i="3" s="1"/>
  <c r="I587" i="3" s="1"/>
  <c r="H991" i="3"/>
  <c r="F991" i="3"/>
  <c r="I939" i="3"/>
  <c r="H939" i="3"/>
  <c r="F939" i="3"/>
  <c r="I938" i="3"/>
  <c r="I940" i="3" s="1"/>
  <c r="I586" i="3" s="1"/>
  <c r="H938" i="3"/>
  <c r="G938" i="3"/>
  <c r="G940" i="3" s="1"/>
  <c r="G586" i="3" s="1"/>
  <c r="F938" i="3"/>
  <c r="F940" i="3" s="1"/>
  <c r="F586" i="3" s="1"/>
  <c r="I888" i="3"/>
  <c r="H888" i="3"/>
  <c r="H889" i="3" s="1"/>
  <c r="H585" i="3" s="1"/>
  <c r="G888" i="3"/>
  <c r="F888" i="3"/>
  <c r="H887" i="3"/>
  <c r="G887" i="3"/>
  <c r="F887" i="3"/>
  <c r="F889" i="3" s="1"/>
  <c r="F585" i="3" s="1"/>
  <c r="I843" i="3"/>
  <c r="H843" i="3"/>
  <c r="F843" i="3"/>
  <c r="H842" i="3"/>
  <c r="F842" i="3"/>
  <c r="F844" i="3" s="1"/>
  <c r="F584" i="3" s="1"/>
  <c r="I781" i="3"/>
  <c r="H781" i="3"/>
  <c r="G781" i="3"/>
  <c r="F781" i="3"/>
  <c r="H780" i="3"/>
  <c r="G780" i="3"/>
  <c r="F780" i="3"/>
  <c r="I714" i="3"/>
  <c r="I592" i="3" s="1"/>
  <c r="H714" i="3"/>
  <c r="G714" i="3"/>
  <c r="F714" i="3"/>
  <c r="H713" i="3"/>
  <c r="H591" i="3" s="1"/>
  <c r="G713" i="3"/>
  <c r="F713" i="3"/>
  <c r="F715" i="3" s="1"/>
  <c r="F582" i="3" s="1"/>
  <c r="I653" i="3"/>
  <c r="H653" i="3"/>
  <c r="F653" i="3"/>
  <c r="F592" i="3" s="1"/>
  <c r="I652" i="3"/>
  <c r="I654" i="3" s="1"/>
  <c r="I581" i="3" s="1"/>
  <c r="H652" i="3"/>
  <c r="F652" i="3"/>
  <c r="F654" i="3" s="1"/>
  <c r="F581" i="3" s="1"/>
  <c r="I573" i="3"/>
  <c r="H573" i="3"/>
  <c r="G573" i="3"/>
  <c r="F573" i="3"/>
  <c r="H572" i="3"/>
  <c r="H574" i="3" s="1"/>
  <c r="H401" i="3" s="1"/>
  <c r="F572" i="3"/>
  <c r="F574" i="3" s="1"/>
  <c r="F401" i="3" s="1"/>
  <c r="I520" i="3"/>
  <c r="H520" i="3"/>
  <c r="H405" i="3" s="1"/>
  <c r="G520" i="3"/>
  <c r="F520" i="3"/>
  <c r="H519" i="3"/>
  <c r="G519" i="3"/>
  <c r="F519" i="3"/>
  <c r="F404" i="3" s="1"/>
  <c r="I459" i="3"/>
  <c r="H459" i="3"/>
  <c r="G459" i="3"/>
  <c r="G405" i="3" s="1"/>
  <c r="F459" i="3"/>
  <c r="F405" i="3" s="1"/>
  <c r="H458" i="3"/>
  <c r="H460" i="3" s="1"/>
  <c r="H399" i="3" s="1"/>
  <c r="F458" i="3"/>
  <c r="I391" i="3"/>
  <c r="I319" i="3" s="1"/>
  <c r="H391" i="3"/>
  <c r="H319" i="3" s="1"/>
  <c r="F391" i="3"/>
  <c r="F319" i="3" s="1"/>
  <c r="H390" i="3"/>
  <c r="H318" i="3" s="1"/>
  <c r="H320" i="3" s="1"/>
  <c r="H10" i="3" s="1"/>
  <c r="F390" i="3"/>
  <c r="F318" i="3" s="1"/>
  <c r="F320" i="3" s="1"/>
  <c r="F10" i="3" s="1"/>
  <c r="I307" i="3"/>
  <c r="I269" i="3" s="1"/>
  <c r="H307" i="3"/>
  <c r="H269" i="3" s="1"/>
  <c r="G307" i="3"/>
  <c r="G269" i="3" s="1"/>
  <c r="F307" i="3"/>
  <c r="F269" i="3" s="1"/>
  <c r="H306" i="3"/>
  <c r="G306" i="3"/>
  <c r="F306" i="3"/>
  <c r="F268" i="3" s="1"/>
  <c r="I257" i="3"/>
  <c r="H257" i="3"/>
  <c r="G257" i="3"/>
  <c r="F257" i="3"/>
  <c r="F258" i="3" s="1"/>
  <c r="F181" i="3" s="1"/>
  <c r="I256" i="3"/>
  <c r="H256" i="3"/>
  <c r="G256" i="3"/>
  <c r="G258" i="3" s="1"/>
  <c r="G181" i="3" s="1"/>
  <c r="F256" i="3"/>
  <c r="I224" i="3"/>
  <c r="I185" i="3" s="1"/>
  <c r="H224" i="3"/>
  <c r="H225" i="3" s="1"/>
  <c r="H180" i="3" s="1"/>
  <c r="H182" i="3" s="1"/>
  <c r="G224" i="3"/>
  <c r="F224" i="3"/>
  <c r="H223" i="3"/>
  <c r="G223" i="3"/>
  <c r="G184" i="3" s="1"/>
  <c r="F223" i="3"/>
  <c r="F184" i="3" s="1"/>
  <c r="I172" i="3"/>
  <c r="H172" i="3"/>
  <c r="H173" i="3" s="1"/>
  <c r="H32" i="3" s="1"/>
  <c r="G172" i="3"/>
  <c r="G173" i="3" s="1"/>
  <c r="G32" i="3" s="1"/>
  <c r="F172" i="3"/>
  <c r="H171" i="3"/>
  <c r="G171" i="3"/>
  <c r="F171" i="3"/>
  <c r="I120" i="3"/>
  <c r="H120" i="3"/>
  <c r="G120" i="3"/>
  <c r="G121" i="3" s="1"/>
  <c r="G31" i="3" s="1"/>
  <c r="H119" i="3"/>
  <c r="H121" i="3" s="1"/>
  <c r="H31" i="3" s="1"/>
  <c r="G119" i="3"/>
  <c r="G35" i="3" s="1"/>
  <c r="F119" i="3"/>
  <c r="I85" i="3"/>
  <c r="H85" i="3"/>
  <c r="H36" i="3" s="1"/>
  <c r="G85" i="3"/>
  <c r="G36" i="3" s="1"/>
  <c r="F85" i="3"/>
  <c r="E287" i="2"/>
  <c r="E43" i="1"/>
  <c r="E269" i="2"/>
  <c r="E41" i="1" s="1"/>
  <c r="E263" i="2"/>
  <c r="E40" i="1" s="1"/>
  <c r="G220" i="2"/>
  <c r="G39" i="1" s="1"/>
  <c r="E220" i="2"/>
  <c r="E39" i="1" s="1"/>
  <c r="E195" i="2"/>
  <c r="E38" i="1"/>
  <c r="E186" i="2"/>
  <c r="E37" i="1" s="1"/>
  <c r="E118" i="2"/>
  <c r="E36" i="1" s="1"/>
  <c r="E30" i="2"/>
  <c r="E35" i="1"/>
  <c r="E24" i="2"/>
  <c r="E34" i="1" s="1"/>
  <c r="F18" i="2"/>
  <c r="I1654" i="3"/>
  <c r="I1359" i="3" s="1"/>
  <c r="I1762" i="3"/>
  <c r="I1754" i="3"/>
  <c r="H258" i="3"/>
  <c r="H181" i="3" s="1"/>
  <c r="I1251" i="3"/>
  <c r="I1253" i="3" s="1"/>
  <c r="I1131" i="3" s="1"/>
  <c r="I1552" i="3"/>
  <c r="I1563" i="3"/>
  <c r="H1123" i="3"/>
  <c r="H1058" i="3" s="1"/>
  <c r="H1059" i="3" s="1"/>
  <c r="G308" i="3"/>
  <c r="G265" i="3" s="1"/>
  <c r="G266" i="3" s="1"/>
  <c r="F782" i="3"/>
  <c r="F583" i="3" s="1"/>
  <c r="I199" i="3"/>
  <c r="G782" i="3"/>
  <c r="G583" i="3" s="1"/>
  <c r="F1853" i="3"/>
  <c r="F1785" i="3" s="1"/>
  <c r="G1123" i="3"/>
  <c r="G1058" i="3" s="1"/>
  <c r="G1059" i="3" s="1"/>
  <c r="H1958" i="3"/>
  <c r="H1787" i="3" s="1"/>
  <c r="I1712" i="3"/>
  <c r="I1360" i="3" s="1"/>
  <c r="H715" i="3"/>
  <c r="H582" i="3" s="1"/>
  <c r="H521" i="3"/>
  <c r="H400" i="3" s="1"/>
  <c r="F2035" i="3"/>
  <c r="F1965" i="3"/>
  <c r="H1253" i="3"/>
  <c r="H1131" i="3" s="1"/>
  <c r="H1200" i="3"/>
  <c r="H1130" i="3" s="1"/>
  <c r="H940" i="3"/>
  <c r="H586" i="3" s="1"/>
  <c r="G460" i="3"/>
  <c r="G399" i="3" s="1"/>
  <c r="G2035" i="3"/>
  <c r="G1965" i="3" s="1"/>
  <c r="G315" i="3"/>
  <c r="G316" i="3" s="1"/>
  <c r="H993" i="3"/>
  <c r="H587" i="3" s="1"/>
  <c r="G889" i="3"/>
  <c r="G585" i="3" s="1"/>
  <c r="H654" i="3"/>
  <c r="H581" i="3"/>
  <c r="I258" i="3"/>
  <c r="I181" i="3" s="1"/>
  <c r="H268" i="3"/>
  <c r="H270" i="3" s="1"/>
  <c r="H9" i="3" s="1"/>
  <c r="G1971" i="3"/>
  <c r="F1971" i="3"/>
  <c r="F2092" i="3"/>
  <c r="F1966" i="3"/>
  <c r="G1061" i="3"/>
  <c r="G1723" i="3"/>
  <c r="G268" i="3"/>
  <c r="G86" i="3"/>
  <c r="G30" i="3"/>
  <c r="G10" i="3"/>
  <c r="G1136" i="3"/>
  <c r="F1364" i="3"/>
  <c r="H184" i="3"/>
  <c r="H185" i="3"/>
  <c r="H186" i="3" s="1"/>
  <c r="H8" i="3" s="1"/>
  <c r="F1299" i="3"/>
  <c r="F1132" i="3" s="1"/>
  <c r="F1061" i="3"/>
  <c r="F1723" i="3"/>
  <c r="I1597" i="3"/>
  <c r="I1599" i="3" s="1"/>
  <c r="I1358" i="3" s="1"/>
  <c r="F26" i="1"/>
  <c r="F25" i="1"/>
  <c r="I1958" i="3" l="1"/>
  <c r="I1787" i="3" s="1"/>
  <c r="H1853" i="3"/>
  <c r="H1785" i="3" s="1"/>
  <c r="H1790" i="3"/>
  <c r="H1792" i="3" s="1"/>
  <c r="H17" i="3" s="1"/>
  <c r="F270" i="3"/>
  <c r="F9" i="3" s="1"/>
  <c r="I1778" i="3"/>
  <c r="I1719" i="3" s="1"/>
  <c r="I1721" i="3" s="1"/>
  <c r="I1723" i="3"/>
  <c r="I1725" i="3" s="1"/>
  <c r="I16" i="3" s="1"/>
  <c r="G37" i="3"/>
  <c r="G7" i="3" s="1"/>
  <c r="F406" i="3"/>
  <c r="F11" i="3" s="1"/>
  <c r="H1138" i="3"/>
  <c r="G406" i="3"/>
  <c r="G11" i="3" s="1"/>
  <c r="F1973" i="3"/>
  <c r="F18" i="3" s="1"/>
  <c r="F1063" i="3"/>
  <c r="F13" i="3" s="1"/>
  <c r="H404" i="3"/>
  <c r="H406" i="3" s="1"/>
  <c r="H11" i="3" s="1"/>
  <c r="F521" i="3"/>
  <c r="F400" i="3" s="1"/>
  <c r="G1853" i="3"/>
  <c r="G1785" i="3" s="1"/>
  <c r="I223" i="3"/>
  <c r="G1904" i="3"/>
  <c r="G1786" i="3" s="1"/>
  <c r="H1791" i="3"/>
  <c r="G1958" i="3"/>
  <c r="G1787" i="3" s="1"/>
  <c r="F1136" i="3"/>
  <c r="H1723" i="3"/>
  <c r="H1725" i="3" s="1"/>
  <c r="H16" i="3" s="1"/>
  <c r="F460" i="3"/>
  <c r="F399" i="3" s="1"/>
  <c r="F392" i="3"/>
  <c r="F315" i="3" s="1"/>
  <c r="F316" i="3" s="1"/>
  <c r="G574" i="3"/>
  <c r="G401" i="3" s="1"/>
  <c r="G1051" i="3"/>
  <c r="G588" i="3" s="1"/>
  <c r="G1419" i="3"/>
  <c r="G1355" i="3" s="1"/>
  <c r="H1904" i="3"/>
  <c r="H1786" i="3" s="1"/>
  <c r="I1791" i="3"/>
  <c r="G2148" i="3"/>
  <c r="G1967" i="3" s="1"/>
  <c r="G654" i="3"/>
  <c r="G581" i="3" s="1"/>
  <c r="G1299" i="3"/>
  <c r="G1132" i="3" s="1"/>
  <c r="H84" i="3"/>
  <c r="F84" i="3"/>
  <c r="F120" i="3"/>
  <c r="F121" i="3" s="1"/>
  <c r="F31" i="3" s="1"/>
  <c r="F1533" i="3"/>
  <c r="F1535" i="3" s="1"/>
  <c r="F1357" i="3" s="1"/>
  <c r="G33" i="3"/>
  <c r="G1969" i="3"/>
  <c r="H1348" i="3"/>
  <c r="H1133" i="3" s="1"/>
  <c r="I1136" i="3"/>
  <c r="F308" i="3"/>
  <c r="F265" i="3" s="1"/>
  <c r="F266" i="3" s="1"/>
  <c r="G1063" i="3"/>
  <c r="G13" i="3" s="1"/>
  <c r="H392" i="3"/>
  <c r="H315" i="3" s="1"/>
  <c r="H316" i="3" s="1"/>
  <c r="I36" i="3"/>
  <c r="F173" i="3"/>
  <c r="F32" i="3" s="1"/>
  <c r="G185" i="3"/>
  <c r="G186" i="3" s="1"/>
  <c r="G8" i="3" s="1"/>
  <c r="G591" i="3"/>
  <c r="H592" i="3"/>
  <c r="H593" i="3" s="1"/>
  <c r="H12" i="3" s="1"/>
  <c r="H844" i="3"/>
  <c r="H584" i="3" s="1"/>
  <c r="F1137" i="3"/>
  <c r="H2092" i="3"/>
  <c r="H1966" i="3" s="1"/>
  <c r="H1969" i="3" s="1"/>
  <c r="H86" i="3"/>
  <c r="H30" i="3" s="1"/>
  <c r="H33" i="3" s="1"/>
  <c r="H35" i="3"/>
  <c r="G21" i="3"/>
  <c r="G23" i="3" s="1"/>
  <c r="G593" i="3"/>
  <c r="G12" i="3" s="1"/>
  <c r="F402" i="3"/>
  <c r="F36" i="3"/>
  <c r="H1971" i="3"/>
  <c r="H1973" i="3" s="1"/>
  <c r="H18" i="3" s="1"/>
  <c r="F225" i="3"/>
  <c r="F180" i="3" s="1"/>
  <c r="F182" i="3" s="1"/>
  <c r="F1788" i="3"/>
  <c r="I572" i="3"/>
  <c r="I574" i="3" s="1"/>
  <c r="I401" i="3" s="1"/>
  <c r="G53" i="1"/>
  <c r="G12" i="1" s="1"/>
  <c r="G18" i="2"/>
  <c r="F591" i="3"/>
  <c r="F593" i="3" s="1"/>
  <c r="F12" i="3" s="1"/>
  <c r="H1788" i="3"/>
  <c r="I1851" i="3"/>
  <c r="I2146" i="3"/>
  <c r="I2148" i="3" s="1"/>
  <c r="I1967" i="3" s="1"/>
  <c r="G1137" i="3"/>
  <c r="G1138" i="3" s="1"/>
  <c r="G1200" i="3"/>
  <c r="G1130" i="3" s="1"/>
  <c r="G1134" i="3" s="1"/>
  <c r="G14" i="3" s="1"/>
  <c r="I84" i="3"/>
  <c r="F1417" i="3"/>
  <c r="H1478" i="3"/>
  <c r="H1533" i="3"/>
  <c r="H1535" i="3" s="1"/>
  <c r="H1357" i="3" s="1"/>
  <c r="F1778" i="3"/>
  <c r="F1719" i="3" s="1"/>
  <c r="F1721" i="3" s="1"/>
  <c r="F1724" i="3"/>
  <c r="F1725" i="3" s="1"/>
  <c r="F16" i="3" s="1"/>
  <c r="I119" i="3"/>
  <c r="I121" i="3" s="1"/>
  <c r="I31" i="3" s="1"/>
  <c r="I1121" i="3"/>
  <c r="H402" i="3"/>
  <c r="I2090" i="3"/>
  <c r="I388" i="6"/>
  <c r="I748" i="3" s="1"/>
  <c r="I780" i="3" s="1"/>
  <c r="I782" i="3" s="1"/>
  <c r="I583" i="3" s="1"/>
  <c r="I842" i="3"/>
  <c r="I844" i="3" s="1"/>
  <c r="I584" i="3" s="1"/>
  <c r="G270" i="3"/>
  <c r="G9" i="3" s="1"/>
  <c r="I405" i="3"/>
  <c r="F1051" i="3"/>
  <c r="F588" i="3" s="1"/>
  <c r="I1200" i="3"/>
  <c r="I1130" i="3" s="1"/>
  <c r="G1364" i="3"/>
  <c r="G1365" i="3" s="1"/>
  <c r="G15" i="3" s="1"/>
  <c r="J72" i="6"/>
  <c r="I289" i="3" s="1"/>
  <c r="I72" i="6"/>
  <c r="I288" i="3" s="1"/>
  <c r="I306" i="3" s="1"/>
  <c r="E158" i="6"/>
  <c r="H174" i="6"/>
  <c r="F185" i="3"/>
  <c r="F186" i="3" s="1"/>
  <c r="F8" i="3" s="1"/>
  <c r="H308" i="3"/>
  <c r="H265" i="3" s="1"/>
  <c r="H266" i="3" s="1"/>
  <c r="G521" i="3"/>
  <c r="G400" i="3" s="1"/>
  <c r="G402" i="3" s="1"/>
  <c r="I1533" i="3"/>
  <c r="I1535" i="3" s="1"/>
  <c r="I1357" i="3" s="1"/>
  <c r="G13" i="5"/>
  <c r="F19" i="1" s="1"/>
  <c r="F46" i="6"/>
  <c r="I137" i="3" s="1"/>
  <c r="I171" i="3" s="1"/>
  <c r="I173" i="3" s="1"/>
  <c r="I32" i="3" s="1"/>
  <c r="I46" i="6"/>
  <c r="I145" i="3" s="1"/>
  <c r="F158" i="6"/>
  <c r="F174" i="6"/>
  <c r="I337" i="3" s="1"/>
  <c r="I390" i="3" s="1"/>
  <c r="G715" i="3"/>
  <c r="G582" i="3" s="1"/>
  <c r="G589" i="3" s="1"/>
  <c r="H782" i="3"/>
  <c r="H583" i="3" s="1"/>
  <c r="H1051" i="3"/>
  <c r="H588" i="3" s="1"/>
  <c r="G1480" i="3"/>
  <c r="G1356" i="3" s="1"/>
  <c r="H1364" i="3"/>
  <c r="G1712" i="3"/>
  <c r="G1360" i="3" s="1"/>
  <c r="I1972" i="3"/>
  <c r="I225" i="3"/>
  <c r="I180" i="3" s="1"/>
  <c r="I182" i="3" s="1"/>
  <c r="I184" i="3"/>
  <c r="I186" i="3" s="1"/>
  <c r="I8" i="3" s="1"/>
  <c r="H1134" i="3"/>
  <c r="H14" i="3" s="1"/>
  <c r="F993" i="3"/>
  <c r="F587" i="3" s="1"/>
  <c r="H22" i="3"/>
  <c r="I713" i="3"/>
  <c r="G225" i="3"/>
  <c r="G180" i="3" s="1"/>
  <c r="G182" i="3" s="1"/>
  <c r="F1348" i="3"/>
  <c r="F1133" i="3" s="1"/>
  <c r="F1134" i="3" s="1"/>
  <c r="F14" i="3" s="1"/>
  <c r="I1348" i="3"/>
  <c r="I1133" i="3" s="1"/>
  <c r="I1134" i="3" s="1"/>
  <c r="I14" i="3" s="1"/>
  <c r="I519" i="3"/>
  <c r="G1724" i="3"/>
  <c r="G1725" i="3" s="1"/>
  <c r="G16" i="3" s="1"/>
  <c r="H950" i="6"/>
  <c r="I1449" i="3" s="1"/>
  <c r="I1478" i="3" s="1"/>
  <c r="I1480" i="3" s="1"/>
  <c r="I1356" i="3" s="1"/>
  <c r="I1417" i="3"/>
  <c r="G1599" i="3"/>
  <c r="G1358" i="3" s="1"/>
  <c r="G183" i="5"/>
  <c r="F13" i="5"/>
  <c r="E19" i="1" s="1"/>
  <c r="H13" i="5"/>
  <c r="G19" i="1" s="1"/>
  <c r="G27" i="1" s="1"/>
  <c r="F183" i="5"/>
  <c r="H183" i="5"/>
  <c r="I13" i="5"/>
  <c r="H19" i="1" s="1"/>
  <c r="D27" i="1" s="1"/>
  <c r="I183" i="5"/>
  <c r="G18" i="1"/>
  <c r="I1137" i="3"/>
  <c r="G315" i="2"/>
  <c r="F49" i="1"/>
  <c r="F8" i="1" s="1"/>
  <c r="F15" i="1" s="1"/>
  <c r="E315" i="2"/>
  <c r="E49" i="1"/>
  <c r="G49" i="1"/>
  <c r="G8" i="1" s="1"/>
  <c r="G15" i="1" s="1"/>
  <c r="F315" i="2"/>
  <c r="F54" i="1"/>
  <c r="E54" i="1"/>
  <c r="E8" i="1"/>
  <c r="E15" i="1" s="1"/>
  <c r="H315" i="2"/>
  <c r="H49" i="1"/>
  <c r="H8" i="1" s="1"/>
  <c r="H13" i="1"/>
  <c r="F86" i="3" l="1"/>
  <c r="F30" i="3" s="1"/>
  <c r="F33" i="3" s="1"/>
  <c r="F35" i="3"/>
  <c r="F589" i="3"/>
  <c r="F37" i="3"/>
  <c r="F7" i="3" s="1"/>
  <c r="F1138" i="3"/>
  <c r="G1788" i="3"/>
  <c r="H589" i="3"/>
  <c r="I268" i="3"/>
  <c r="I270" i="3" s="1"/>
  <c r="I9" i="3" s="1"/>
  <c r="I308" i="3"/>
  <c r="I265" i="3" s="1"/>
  <c r="I266" i="3" s="1"/>
  <c r="I318" i="3"/>
  <c r="I320" i="3" s="1"/>
  <c r="I10" i="3" s="1"/>
  <c r="I392" i="3"/>
  <c r="I315" i="3" s="1"/>
  <c r="I316" i="3" s="1"/>
  <c r="G1361" i="3"/>
  <c r="F1363" i="3"/>
  <c r="F1365" i="3" s="1"/>
  <c r="F15" i="3" s="1"/>
  <c r="F1419" i="3"/>
  <c r="F1355" i="3" s="1"/>
  <c r="F1361" i="3" s="1"/>
  <c r="F21" i="3"/>
  <c r="F19" i="3"/>
  <c r="I35" i="3"/>
  <c r="I37" i="3" s="1"/>
  <c r="I7" i="3" s="1"/>
  <c r="I86" i="3"/>
  <c r="I30" i="3" s="1"/>
  <c r="I33" i="3" s="1"/>
  <c r="G19" i="3"/>
  <c r="F27" i="1"/>
  <c r="F28" i="1" s="1"/>
  <c r="F20" i="1"/>
  <c r="I2092" i="3"/>
  <c r="I1966" i="3" s="1"/>
  <c r="I1971" i="3"/>
  <c r="I1973" i="3" s="1"/>
  <c r="I18" i="3" s="1"/>
  <c r="I1123" i="3"/>
  <c r="I1058" i="3" s="1"/>
  <c r="I1059" i="3" s="1"/>
  <c r="I1061" i="3"/>
  <c r="I1063" i="3" s="1"/>
  <c r="I13" i="3" s="1"/>
  <c r="I1853" i="3"/>
  <c r="I1785" i="3" s="1"/>
  <c r="I1788" i="3" s="1"/>
  <c r="I1790" i="3"/>
  <c r="I1792" i="3" s="1"/>
  <c r="I17" i="3" s="1"/>
  <c r="I1969" i="3"/>
  <c r="H1480" i="3"/>
  <c r="H1356" i="3" s="1"/>
  <c r="H1361" i="3" s="1"/>
  <c r="H1363" i="3"/>
  <c r="H1365" i="3" s="1"/>
  <c r="H15" i="3" s="1"/>
  <c r="F22" i="3"/>
  <c r="E18" i="1" s="1"/>
  <c r="H37" i="3"/>
  <c r="H7" i="3" s="1"/>
  <c r="H19" i="3" s="1"/>
  <c r="I1363" i="3"/>
  <c r="I1365" i="3" s="1"/>
  <c r="I15" i="3" s="1"/>
  <c r="I1419" i="3"/>
  <c r="I1355" i="3" s="1"/>
  <c r="I1361" i="3" s="1"/>
  <c r="I521" i="3"/>
  <c r="I400" i="3" s="1"/>
  <c r="I402" i="3" s="1"/>
  <c r="I404" i="3"/>
  <c r="I406" i="3" s="1"/>
  <c r="I11" i="3" s="1"/>
  <c r="I715" i="3"/>
  <c r="I582" i="3" s="1"/>
  <c r="I589" i="3" s="1"/>
  <c r="I591" i="3"/>
  <c r="G26" i="1"/>
  <c r="I22" i="3"/>
  <c r="I1138" i="3"/>
  <c r="G54" i="1"/>
  <c r="H54" i="1"/>
  <c r="H15" i="1"/>
  <c r="H21" i="3" l="1"/>
  <c r="G17" i="1" s="1"/>
  <c r="E17" i="1"/>
  <c r="E20" i="1" s="1"/>
  <c r="F23" i="3"/>
  <c r="H27" i="1"/>
  <c r="I21" i="3"/>
  <c r="H17" i="1" s="1"/>
  <c r="D25" i="1" s="1"/>
  <c r="B25" i="1" s="1"/>
  <c r="I593" i="3"/>
  <c r="I12" i="3" s="1"/>
  <c r="I19" i="3" s="1"/>
  <c r="H26" i="1"/>
  <c r="H18" i="1"/>
  <c r="B27" i="1"/>
  <c r="H23" i="3" l="1"/>
  <c r="G25" i="1"/>
  <c r="G20" i="1"/>
  <c r="I23" i="3"/>
  <c r="H20" i="1"/>
  <c r="G21" i="1" s="1"/>
  <c r="D26" i="1"/>
  <c r="H25" i="1" l="1"/>
  <c r="G28" i="1"/>
  <c r="H28" i="1" s="1"/>
  <c r="D28" i="1"/>
  <c r="B26" i="1"/>
  <c r="B28" i="1" s="1"/>
</calcChain>
</file>

<file path=xl/sharedStrings.xml><?xml version="1.0" encoding="utf-8"?>
<sst xmlns="http://schemas.openxmlformats.org/spreadsheetml/2006/main" count="7562" uniqueCount="1865">
  <si>
    <t>DAWAKIN KUDU LOCAL GOVERNMENT</t>
  </si>
  <si>
    <t>KANO STATE GOVERNMENT</t>
  </si>
  <si>
    <t>ECONOMIC 
CODE</t>
  </si>
  <si>
    <t>FUND CODE</t>
  </si>
  <si>
    <t>GEO
CODE</t>
  </si>
  <si>
    <t xml:space="preserve">DESCRIPTION </t>
  </si>
  <si>
    <t xml:space="preserve">2023  ACTUAL </t>
  </si>
  <si>
    <t>2024 APPROVED BUDGET</t>
  </si>
  <si>
    <t xml:space="preserve">2024  ACTUAL </t>
  </si>
  <si>
    <t>31070000</t>
  </si>
  <si>
    <t>CASH AT HAND AND BANK</t>
  </si>
  <si>
    <t>INVESTMENT</t>
  </si>
  <si>
    <t>SUMMARY OF REVENUE:</t>
  </si>
  <si>
    <t>12000000</t>
  </si>
  <si>
    <t>10101</t>
  </si>
  <si>
    <t>31910900</t>
  </si>
  <si>
    <t>Intenal Revenue</t>
  </si>
  <si>
    <t>STATUTORY REVENUE:</t>
  </si>
  <si>
    <t>11010101</t>
  </si>
  <si>
    <t>01101</t>
  </si>
  <si>
    <t>Federal Allocation</t>
  </si>
  <si>
    <t>11010201</t>
  </si>
  <si>
    <t>01102</t>
  </si>
  <si>
    <t>VAT</t>
  </si>
  <si>
    <t>11010401</t>
  </si>
  <si>
    <t>06106</t>
  </si>
  <si>
    <t>Other Federally Allocated Revenue</t>
  </si>
  <si>
    <t>31030102</t>
  </si>
  <si>
    <t>01108</t>
  </si>
  <si>
    <t>11010300</t>
  </si>
  <si>
    <t>Others Receipts (Bailout)</t>
  </si>
  <si>
    <t>TOTAL REVENUE</t>
  </si>
  <si>
    <t>SUMMARY OF EXPENDITURE:</t>
  </si>
  <si>
    <t>21000000</t>
  </si>
  <si>
    <t>Personnel Cost</t>
  </si>
  <si>
    <t>22020000</t>
  </si>
  <si>
    <t>Overhead Cost</t>
  </si>
  <si>
    <t>23000000</t>
  </si>
  <si>
    <t>Capital Expenditure</t>
  </si>
  <si>
    <t>TOTAL EXPENDITURE</t>
  </si>
  <si>
    <t>BUDGET SURPLUS,DEFICIT OR BALANCED</t>
  </si>
  <si>
    <t>BUDGET ANALYSIS TABLE</t>
  </si>
  <si>
    <t>BUDGET STATUS FOR THE YEAR 2025</t>
  </si>
  <si>
    <t>BUDGET PERFORMANCE AND IMPLEMENTATION FOR THE YEAR 2024</t>
  </si>
  <si>
    <t>EXPENDITURE</t>
  </si>
  <si>
    <t>TOTAL PERCENTAGE OF THE BUDGET</t>
  </si>
  <si>
    <t>PERCENTAGE (%)</t>
  </si>
  <si>
    <t>PERSONNEL COST</t>
  </si>
  <si>
    <t>%</t>
  </si>
  <si>
    <t>OVER HEAD COST</t>
  </si>
  <si>
    <t>CAPITAL</t>
  </si>
  <si>
    <t>TOTAL</t>
  </si>
  <si>
    <t>SUMMARY OF THE REVENUE</t>
  </si>
  <si>
    <t xml:space="preserve"> </t>
  </si>
  <si>
    <t>TAX REVENUE</t>
  </si>
  <si>
    <t>CAPITAL GAIN TAX</t>
  </si>
  <si>
    <t>LICENSE</t>
  </si>
  <si>
    <t>12020400</t>
  </si>
  <si>
    <t>FEES MAIN</t>
  </si>
  <si>
    <t>FINE MAIN</t>
  </si>
  <si>
    <t>SALES MAIN</t>
  </si>
  <si>
    <t>EARNING MAIN</t>
  </si>
  <si>
    <t>12020900</t>
  </si>
  <si>
    <t>RENT ON LAND AND OTHER</t>
  </si>
  <si>
    <t>PREPAYMENT</t>
  </si>
  <si>
    <t>INTEREST EARNING NAIN</t>
  </si>
  <si>
    <t>DOMESTIC AID</t>
  </si>
  <si>
    <t>DOMESTIC LOANS/ BORROWINGS RECEIPT</t>
  </si>
  <si>
    <t>14070100</t>
  </si>
  <si>
    <t>EXTRA ORDINARY ITEMS</t>
  </si>
  <si>
    <t>310800</t>
  </si>
  <si>
    <t>PREPAYMENT/ARREARS</t>
  </si>
  <si>
    <t>TOTAL INTERNAL REVENUE</t>
  </si>
  <si>
    <t>STATUTORY ALLOCATION</t>
  </si>
  <si>
    <t>10% STATE ALLOCATION</t>
  </si>
  <si>
    <t>GRAND -TOTAL</t>
  </si>
  <si>
    <t>DETAILS OF THE REVENUE</t>
  </si>
  <si>
    <t>ECONOMIC CODE</t>
  </si>
  <si>
    <t>FUND 
CODE</t>
  </si>
  <si>
    <t>DESCRIPTION</t>
  </si>
  <si>
    <t>10000000</t>
  </si>
  <si>
    <t>REVENUE</t>
  </si>
  <si>
    <t>FEDERATION ACCOUNTS REVENUE (FAAC)-GENERAL</t>
  </si>
  <si>
    <t>Statutory Allocation</t>
  </si>
  <si>
    <t>SHARE OF VAT</t>
  </si>
  <si>
    <t>share  of VAT</t>
  </si>
  <si>
    <t>CASH TRANSFER - STATUTORY TRANSFERS</t>
  </si>
  <si>
    <t>OTHER CAPITAL RECEIPTS</t>
  </si>
  <si>
    <t>Other Reciepts to CDF (Bailout)</t>
  </si>
  <si>
    <t>sale of fixed assets</t>
  </si>
  <si>
    <t>SUB- TOTAL</t>
  </si>
  <si>
    <t>INTERNALLY GENERATED REVENUE(IGR)-GENERAL</t>
  </si>
  <si>
    <t>Tax Revenue</t>
  </si>
  <si>
    <t>Tenament Rates</t>
  </si>
  <si>
    <t>Penality on Tenament Rates</t>
  </si>
  <si>
    <t>Arrears on Tenament Rates</t>
  </si>
  <si>
    <t>Capital Gains Tax (Individual)-Main</t>
  </si>
  <si>
    <t xml:space="preserve"> Sale of Physical Assets ( Plant, Machinery &amp; Equipment)</t>
  </si>
  <si>
    <t>Other Taxes</t>
  </si>
  <si>
    <t>Stamp Duties</t>
  </si>
  <si>
    <t>Development Levy</t>
  </si>
  <si>
    <t>Non-Tax Revenue</t>
  </si>
  <si>
    <t>Licenses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</si>
  <si>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</si>
  <si>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</si>
  <si>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</si>
  <si>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</si>
  <si>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</si>
  <si>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</si>
  <si>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</si>
  <si>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</si>
  <si>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</si>
  <si>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</si>
  <si>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</si>
  <si>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</si>
  <si>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</si>
  <si>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Squatters /Hawkers permit fees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</si>
  <si>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</si>
  <si>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</si>
  <si>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</si>
  <si>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</si>
  <si>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</si>
  <si>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</si>
  <si>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</si>
  <si>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Cinematography</t>
  </si>
  <si>
    <t>Native liquor licenses fees</t>
  </si>
  <si>
    <t>Trade Permit</t>
  </si>
  <si>
    <t>Advertisement Licence</t>
  </si>
  <si>
    <t xml:space="preserve">Approval opf  Building plan 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</si>
  <si>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</si>
  <si>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</si>
  <si>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</si>
  <si>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</si>
  <si>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</si>
  <si>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>Block making machine  fees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</si>
  <si>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</si>
  <si>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</si>
  <si>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</si>
  <si>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</si>
  <si>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</si>
  <si>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</si>
  <si>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</si>
  <si>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</si>
  <si>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Corn Grinding mill licenses</t>
  </si>
  <si>
    <t>Dislodging  of septic Tank charges</t>
  </si>
  <si>
    <t>Dispensary and maternity fees</t>
  </si>
  <si>
    <t>Dog licenses fees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</si>
  <si>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</si>
  <si>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</si>
  <si>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</si>
  <si>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</si>
  <si>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</si>
  <si>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</si>
  <si>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</si>
  <si>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</si>
  <si>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</si>
  <si>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</si>
  <si>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</si>
  <si>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</si>
  <si>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 xml:space="preserve">Motor mach/cash wash licenses </t>
  </si>
  <si>
    <t>Motor Vehicle Licence</t>
  </si>
  <si>
    <t>Naming of Street Registration Licence</t>
  </si>
  <si>
    <t>Night soil Disposal/Deposit fees</t>
  </si>
  <si>
    <t>Open Air Preaching Permit Licence</t>
  </si>
  <si>
    <t>Painting, Spraying and Sign Writing Workshop</t>
  </si>
  <si>
    <t xml:space="preserve">Panel Beater licenses </t>
  </si>
  <si>
    <t>Pest control  and  Disinfection</t>
  </si>
  <si>
    <t>Pety  Trader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</si>
  <si>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</si>
  <si>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</si>
  <si>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</si>
  <si>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</si>
  <si>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</si>
  <si>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</si>
  <si>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</si>
  <si>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</si>
  <si>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</si>
  <si>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</si>
  <si>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</si>
  <si>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Tent at sea beach permit fees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</si>
  <si>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</si>
  <si>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</si>
  <si>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</si>
  <si>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</si>
  <si>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</si>
  <si>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</si>
  <si>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</si>
  <si>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</si>
  <si>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</si>
  <si>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</si>
  <si>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</si>
  <si>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</si>
  <si>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</si>
  <si>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</si>
  <si>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</si>
  <si>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</si>
  <si>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</si>
  <si>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</si>
  <si>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Slaughter Slab Fees                                                  </t>
  </si>
  <si>
    <t xml:space="preserve">Irrigation Land Fees                                                  </t>
  </si>
  <si>
    <t xml:space="preserve">Tender fee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</si>
  <si>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</si>
  <si>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</si>
  <si>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</si>
  <si>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</si>
  <si>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</si>
  <si>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</si>
  <si>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</si>
  <si>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</si>
  <si>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</si>
  <si>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</si>
  <si>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</si>
  <si>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</si>
  <si>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</si>
  <si>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</si>
  <si>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</si>
  <si>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</si>
  <si>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</si>
  <si>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</si>
  <si>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</si>
  <si>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</si>
  <si>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</si>
  <si>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</si>
  <si>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</si>
  <si>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</si>
  <si>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</si>
  <si>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</si>
  <si>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Consultancy Services Fees      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</si>
  <si>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</si>
  <si>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</si>
  <si>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</si>
  <si>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 xml:space="preserve">Private Hospital Registration                                         </t>
  </si>
  <si>
    <t>Road Worthiness  Tests Fees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</si>
  <si>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</si>
  <si>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</si>
  <si>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</si>
  <si>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</si>
  <si>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</si>
  <si>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</si>
  <si>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</si>
  <si>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</si>
  <si>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</si>
  <si>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</si>
  <si>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</si>
  <si>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</si>
  <si>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</si>
  <si>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</si>
  <si>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</si>
  <si>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</si>
  <si>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</si>
  <si>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local indigene certificate</t>
  </si>
  <si>
    <t>Bus Commercial Vehicle/Truck Fees</t>
  </si>
  <si>
    <t>General Contractor Registration fees</t>
  </si>
  <si>
    <t>Surface  Tank</t>
  </si>
  <si>
    <t>Fines -(Main)</t>
  </si>
  <si>
    <t xml:space="preserve">Road Traffic Offenses  Motor park  (Illigal parking)                </t>
  </si>
  <si>
    <t xml:space="preserve">Stamp Duties Penalties                                              </t>
  </si>
  <si>
    <t xml:space="preserve">Court Fine                                                   </t>
  </si>
  <si>
    <t>Penalties</t>
  </si>
  <si>
    <t>Other Fines</t>
  </si>
  <si>
    <t>Towing vechicles fine and fees</t>
  </si>
  <si>
    <t>Fine overdue /lost of library books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</si>
  <si>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</si>
  <si>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</si>
  <si>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</si>
  <si>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</si>
  <si>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</si>
  <si>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</si>
  <si>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</si>
  <si>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</si>
  <si>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>12020612</t>
  </si>
  <si>
    <t>Parking and Sticker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</si>
  <si>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</si>
  <si>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</si>
  <si>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</si>
  <si>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</si>
  <si>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</si>
  <si>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</si>
  <si>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</si>
  <si>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</si>
  <si>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</si>
  <si>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</si>
  <si>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</si>
  <si>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 xml:space="preserve">Sale of Forms </t>
  </si>
  <si>
    <t>Sales of Fertilizer</t>
  </si>
  <si>
    <t>Other Sales</t>
  </si>
  <si>
    <t>Mobile sales</t>
  </si>
  <si>
    <t>Earnings -Main</t>
  </si>
  <si>
    <t>Plant Hire Services(Tractor)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</si>
  <si>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</si>
  <si>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</si>
  <si>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</si>
  <si>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</si>
  <si>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</si>
  <si>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</si>
  <si>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</si>
  <si>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</si>
  <si>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</si>
  <si>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</si>
  <si>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</si>
  <si>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</si>
  <si>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</si>
  <si>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</si>
  <si>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</si>
  <si>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</si>
  <si>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</si>
  <si>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</si>
  <si>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</si>
  <si>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</si>
  <si>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</si>
  <si>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</si>
  <si>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</si>
  <si>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</si>
  <si>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</si>
  <si>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</si>
  <si>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</si>
  <si>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</si>
  <si>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</si>
  <si>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</si>
  <si>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</si>
  <si>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</si>
  <si>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</si>
  <si>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>Ground Rate Charges</t>
  </si>
  <si>
    <t xml:space="preserve">(Customery) Right of Occupancy                 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</si>
  <si>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</si>
  <si>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</si>
  <si>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 xml:space="preserve">Other Earnings                                                         </t>
  </si>
  <si>
    <t>Commission on transfer of plot</t>
  </si>
  <si>
    <t>Hide &amp; Skin Buyer Licenses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</si>
  <si>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</si>
  <si>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</si>
  <si>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</si>
  <si>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</si>
  <si>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</si>
  <si>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</si>
  <si>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</si>
  <si>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</si>
  <si>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</si>
  <si>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</si>
  <si>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</si>
  <si>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</si>
  <si>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</si>
  <si>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</si>
  <si>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 xml:space="preserve">Dividend Income from  Unquoted Stocks </t>
  </si>
  <si>
    <t>Sales of Shares</t>
  </si>
  <si>
    <t>Market</t>
  </si>
  <si>
    <t>Motor Park</t>
  </si>
  <si>
    <t>Shop and Shopping Centres</t>
  </si>
  <si>
    <t>Proceeds from Sales and Consumable Goods</t>
  </si>
  <si>
    <t>Cattle Market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</si>
  <si>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</si>
  <si>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</si>
  <si>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</si>
  <si>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</si>
  <si>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</si>
  <si>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</si>
  <si>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</si>
  <si>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Current Domestic Aids</t>
  </si>
  <si>
    <t>Capital Domestic Aids</t>
  </si>
  <si>
    <t>14030100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</si>
  <si>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</si>
  <si>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</si>
  <si>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</si>
  <si>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</si>
  <si>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Unspecified Revenue (comunication mass)</t>
  </si>
  <si>
    <t>PRE-PAYMENT/ARREARS OF REVENUE</t>
  </si>
  <si>
    <t>PRE-PAYMENT-GENERAL</t>
  </si>
  <si>
    <t>Payment in lieu of Resignation</t>
  </si>
  <si>
    <t>GRAND TOTAL</t>
  </si>
  <si>
    <t>RECURRENT EXPENDITURE</t>
  </si>
  <si>
    <t>ECONOMIC
 CODE</t>
  </si>
  <si>
    <t>FUNCTIONAL
CODE</t>
  </si>
  <si>
    <t xml:space="preserve">2023 ACTUAL 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</si>
  <si>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</si>
  <si>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</si>
  <si>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</si>
  <si>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</si>
  <si>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</si>
  <si>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</si>
  <si>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</si>
  <si>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</si>
  <si>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WORKS &amp; HOUSING</t>
  </si>
  <si>
    <t>DISTRICT ADMIN</t>
  </si>
  <si>
    <t>P.R.S.</t>
  </si>
  <si>
    <t>WESH</t>
  </si>
  <si>
    <t>SUMMARY</t>
  </si>
  <si>
    <t>DEPARTMENT:-  OFFICE OF THE CHAIRMAN    CODE:-011100100100</t>
  </si>
  <si>
    <t>CHAIRMAN OFFICE</t>
  </si>
  <si>
    <t>INTERNAL AUDIT OFFICE</t>
  </si>
  <si>
    <t>SPECIAL SERVICE UNIT OFFICE</t>
  </si>
  <si>
    <t>GRAND-TOTAL</t>
  </si>
  <si>
    <t xml:space="preserve">                                                                   DEPARTMENT: OFFICE OF THE CHAIRMAN 011100100100</t>
  </si>
  <si>
    <t>BASIC SALARY</t>
  </si>
  <si>
    <t>Salaries Of Statutory Office Holders</t>
  </si>
  <si>
    <t>Salary Of Political Appointees (CHM, VCHM, SUP.C &amp; ADVS)</t>
  </si>
  <si>
    <t>ALLOWANCES</t>
  </si>
  <si>
    <t>ALLOWANCES FOR POLITICAL OFFICE HOLDERS</t>
  </si>
  <si>
    <t>Housing / Rent Allowances</t>
  </si>
  <si>
    <t xml:space="preserve">Utility Allowance                                                     </t>
  </si>
  <si>
    <t xml:space="preserve">Entertainment Allowance                                                </t>
  </si>
  <si>
    <t>Leave Grant (Recess Allowance)</t>
  </si>
  <si>
    <t>Furniture Allowance</t>
  </si>
  <si>
    <t xml:space="preserve">Ramadan  / Sallah Gesture                                               </t>
  </si>
  <si>
    <t xml:space="preserve">Domestic Servant Allowance                                            </t>
  </si>
  <si>
    <t xml:space="preserve">Journal Allowance                                                     </t>
  </si>
  <si>
    <t>Other Allowances(per.Asst)</t>
  </si>
  <si>
    <t xml:space="preserve">Social Benafit </t>
  </si>
  <si>
    <t>Severance Gratuty</t>
  </si>
  <si>
    <t>PERSONNEL COST FOR NON-STAFF</t>
  </si>
  <si>
    <t>Security Personnel Allowance and Special Assistants</t>
  </si>
  <si>
    <t>OVERHEAD COST</t>
  </si>
  <si>
    <t>TRAVEL&amp; TRANSPORT-GENERAL</t>
  </si>
  <si>
    <t>Local Travel &amp; Transport: Others</t>
  </si>
  <si>
    <t>International Travel &amp; Transport: Others</t>
  </si>
  <si>
    <t>MATERIALS AND SUPPLIES - GENERAL</t>
  </si>
  <si>
    <t>News Papers</t>
  </si>
  <si>
    <t>MAINTENANCE SERVICE -GENERAL</t>
  </si>
  <si>
    <t>TRAINING - GENERAL</t>
  </si>
  <si>
    <t xml:space="preserve">Local Training </t>
  </si>
  <si>
    <t>OTHER SERVICES - GENERAL</t>
  </si>
  <si>
    <t>Security services (Election &amp; others)</t>
  </si>
  <si>
    <t>Security Vote (Including Operations)</t>
  </si>
  <si>
    <t>CONSULTING &amp; PROFESSIONAL SERVICE</t>
  </si>
  <si>
    <t>Other professional services</t>
  </si>
  <si>
    <t>MISCELLANEOUS EXPENSES GENERAL</t>
  </si>
  <si>
    <t>Refreshment and Meals</t>
  </si>
  <si>
    <t>Event Packages &amp; Consumables</t>
  </si>
  <si>
    <t>Honorarium and Sitting Allowance Payments</t>
  </si>
  <si>
    <t>LOCAL GRANTS AND CONTRIBUTIONS</t>
  </si>
  <si>
    <t>Grants to Communities/NGOs/FBOs/CBOs</t>
  </si>
  <si>
    <t xml:space="preserve">                                                                   DEPARTMENT:01 11 183 001 00 Internal Audit unit</t>
  </si>
  <si>
    <t>Salary Of Management Staff</t>
  </si>
  <si>
    <t>Salary Of Senior Staff</t>
  </si>
  <si>
    <t>Salary Of Junior Staff</t>
  </si>
  <si>
    <t>Salary of Contract Staff</t>
  </si>
  <si>
    <t>Fuel Subsidy Removal Allowances</t>
  </si>
  <si>
    <t>ALLOWANCES FOR MANAGEMENT STAFF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</si>
  <si>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</si>
  <si>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</si>
  <si>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</si>
  <si>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Ramadan/ Sallah Gesture                                               </t>
  </si>
  <si>
    <t xml:space="preserve">Medical Allowance                                                     </t>
  </si>
  <si>
    <t>Responsibility Allowance</t>
  </si>
  <si>
    <t>Provision of anticipated Salary Increment</t>
  </si>
  <si>
    <t>TRAVEL&amp;TRANSPORT-GENERAL</t>
  </si>
  <si>
    <t>Local travel &amp; Transport Others</t>
  </si>
  <si>
    <t>MATERIALS&amp;SUPPLIES-GENERAL</t>
  </si>
  <si>
    <t>Others</t>
  </si>
  <si>
    <t>Monitoring and evaluation</t>
  </si>
  <si>
    <t>PERS0RNAL COST</t>
  </si>
  <si>
    <t xml:space="preserve">                                        DEPARTMENT;    (specail service unit)  011101800100</t>
  </si>
  <si>
    <t>ALLOWANCES FOR SENIOR STAFF</t>
  </si>
  <si>
    <t>ALLOWANCES FOR JUNIOR STAFF</t>
  </si>
  <si>
    <t>Security Personal Allowance</t>
  </si>
  <si>
    <t>Local Travel &amp;Transport;Other</t>
  </si>
  <si>
    <t>MATERIALS &amp; SUPPLIES - GENERAL</t>
  </si>
  <si>
    <t>Printing Of Security Documents</t>
  </si>
  <si>
    <t xml:space="preserve">Security personnel Allowance (Neghbour hood watch men vigilant security Allowance) </t>
  </si>
  <si>
    <t xml:space="preserve">DEPARTMENT:- OFFICE  OF THE SECRETARY                                        </t>
  </si>
  <si>
    <t>SECRETARY OFFICE</t>
  </si>
  <si>
    <t>LEGAL SERVICE</t>
  </si>
  <si>
    <t>OVER HEAD</t>
  </si>
  <si>
    <t xml:space="preserve">                                            DEPARTMENT: 01 11 013 001 00 OFFICE OF THE SECRETARY</t>
  </si>
  <si>
    <t>Salary Of Political Appointees</t>
  </si>
  <si>
    <t>Rent / Housing Allowance</t>
  </si>
  <si>
    <t>Other Allowances(Per.Asst)</t>
  </si>
  <si>
    <t>SOCIAL BENEFIT</t>
  </si>
  <si>
    <t>Sevarance Gratuity</t>
  </si>
  <si>
    <t>TRAVEL&amp; TRANSPORT - GENERAL</t>
  </si>
  <si>
    <t>Local Travel &amp; Transport: Training</t>
  </si>
  <si>
    <t>International Travel &amp; Transport: Training</t>
  </si>
  <si>
    <t>MATERIALS &amp; SUPPLIES- GENERAL</t>
  </si>
  <si>
    <t>TRAINING -GENERAL</t>
  </si>
  <si>
    <t>Local training</t>
  </si>
  <si>
    <t>Miscellaneous Expenses - General</t>
  </si>
  <si>
    <t xml:space="preserve">              DEPARTMENT: 01 11 013 001 00 OFFICE OF THE SECRETARY ( Legal service unit) 01 11 013 001 01</t>
  </si>
  <si>
    <t>Salary of Junior Staff</t>
  </si>
  <si>
    <t>Provision of Anticipated Salary increase</t>
  </si>
  <si>
    <t xml:space="preserve">Non Regular Allowance                                                 </t>
  </si>
  <si>
    <t>CONSULTING &amp; PROFESSIONAL SERVICES - GENERAL</t>
  </si>
  <si>
    <t>Legal Services</t>
  </si>
  <si>
    <t xml:space="preserve">DEPARTMENT:- COUNCIL                                      </t>
  </si>
  <si>
    <t xml:space="preserve"> DEPARTMENT; 01 12 001 001 00 COUNCIL</t>
  </si>
  <si>
    <t>Salaries Of Political Office Holders (H/Leader, D/H/Leader,M/Leader,Minority,Whip &amp; Other Councillors)</t>
  </si>
  <si>
    <t>ALLOWANCES FOR POLITICAL  OFFICE HOLDERS</t>
  </si>
  <si>
    <t xml:space="preserve">Responsibility Allowance                                              </t>
  </si>
  <si>
    <t>Recess Allowance</t>
  </si>
  <si>
    <t>Furnitures Allowances</t>
  </si>
  <si>
    <t>Ramadan Gesture</t>
  </si>
  <si>
    <t>Journal Allowance</t>
  </si>
  <si>
    <t>Ward robe  Allowance</t>
  </si>
  <si>
    <t>Social Benefit</t>
  </si>
  <si>
    <t>Severances Gratity</t>
  </si>
  <si>
    <t>International Training</t>
  </si>
  <si>
    <t>Refreshment  and Meals</t>
  </si>
  <si>
    <t>Welfare Packages</t>
  </si>
  <si>
    <t xml:space="preserve">DEPARTMENT:-    PERSONNEL MANAGEMENT    </t>
  </si>
  <si>
    <t>OFFICE OF THE DIRECTOR PERSONNEL MANAGEMENT</t>
  </si>
  <si>
    <t xml:space="preserve">                                DEPARTMENT; 01 25 001 001 00  DIRECTOR PERSONAL MANAGEMENT</t>
  </si>
  <si>
    <t>Salary Of Contract Staff</t>
  </si>
  <si>
    <t>Security Personnel Allowance</t>
  </si>
  <si>
    <t>Casual Workers Allowance</t>
  </si>
  <si>
    <t>OTHER RECURRENT COSTS</t>
  </si>
  <si>
    <t>SOCIAL BENEFITS</t>
  </si>
  <si>
    <t>BRAVED FAMILY ALL.</t>
  </si>
  <si>
    <t>Newspapers</t>
  </si>
  <si>
    <t>Uniforms &amp; Other Clothing</t>
  </si>
  <si>
    <t>Others (1% Training Fund)</t>
  </si>
  <si>
    <t>other professional service</t>
  </si>
  <si>
    <t>Recruitment, Appointment, Promotion and Disciplinary Expenses</t>
  </si>
  <si>
    <t>Special Day Celebration</t>
  </si>
  <si>
    <t xml:space="preserve">DEPARTMENT:- TREASURY   CODE:- 02 20 001 001 00                                     </t>
  </si>
  <si>
    <t>ACCOUNT</t>
  </si>
  <si>
    <t>STORE</t>
  </si>
  <si>
    <t xml:space="preserve">                                         DEPARTMENT: Treasury (Revenue section) CODE:- 02 20 001 001 01</t>
  </si>
  <si>
    <t>Office stationery/ computer consumbles</t>
  </si>
  <si>
    <t xml:space="preserve">Financial  Professional Services </t>
  </si>
  <si>
    <t>Publicity and Advertisements</t>
  </si>
  <si>
    <t>Other Miscellaneous Expenses</t>
  </si>
  <si>
    <t>PERSONNEL</t>
  </si>
  <si>
    <t xml:space="preserve">                                         DEPARTMENT: Treasury (Account section) CODE:- 02 20 001 001 02</t>
  </si>
  <si>
    <t>Domestic servant allowance</t>
  </si>
  <si>
    <t>Responsibility allowance</t>
  </si>
  <si>
    <t>Entertaiment allowance</t>
  </si>
  <si>
    <t>SOCIAL CONTRIBUTIONS</t>
  </si>
  <si>
    <t>17% Govt. Pension Contribution To Staff</t>
  </si>
  <si>
    <t>Office stationaries/computer consumable</t>
  </si>
  <si>
    <t>MAINTENANCE SERVICES - GENERAL</t>
  </si>
  <si>
    <t>Other Maintenance Services</t>
  </si>
  <si>
    <t>FINANCIAL CHARGES - GENERAL</t>
  </si>
  <si>
    <t>Bank Charges</t>
  </si>
  <si>
    <t>Interest on Overdraft</t>
  </si>
  <si>
    <t xml:space="preserve">                                              DEPARTMENT: Treasury (Store section) CODE:- 02 20 001 001 03</t>
  </si>
  <si>
    <t>Office Stationery / Computer Consumables</t>
  </si>
  <si>
    <t>Printing Of Non Security Documents</t>
  </si>
  <si>
    <t xml:space="preserve">Other </t>
  </si>
  <si>
    <t>DEPARTMENT:- COMMUNITY  DEV. &amp; CULTURE     CODE:- 05 051 003 001 00</t>
  </si>
  <si>
    <t>ADMIN CODE</t>
  </si>
  <si>
    <t>PRIMARY EDUCATION</t>
  </si>
  <si>
    <t>SOCIAL WELFARE</t>
  </si>
  <si>
    <t>INFORMATION YOUTH &amp; CULTURE</t>
  </si>
  <si>
    <t>ADULT EDUCATION</t>
  </si>
  <si>
    <t>WOMEN AFFAIRS</t>
  </si>
  <si>
    <t>COOPERATIVE</t>
  </si>
  <si>
    <t>COMMERCE &amp; INDUSTRY</t>
  </si>
  <si>
    <t xml:space="preserve">                    DEPARTMENT:05 17 001 001 00 EDUCATION (L.G.PRIMARY SCHOOL) 05 17 025 000 00</t>
  </si>
  <si>
    <t>Books</t>
  </si>
  <si>
    <t>Intergrated Early Child Education</t>
  </si>
  <si>
    <t xml:space="preserve">Teaching Aids / Instruction Materials </t>
  </si>
  <si>
    <t>TRAINING-GENERAL</t>
  </si>
  <si>
    <t>Others (scholarship)</t>
  </si>
  <si>
    <t>Foreign Scholarship</t>
  </si>
  <si>
    <t xml:space="preserve">Internal Examination Fees </t>
  </si>
  <si>
    <t xml:space="preserve">External Examination Fees </t>
  </si>
  <si>
    <t>Grants to communities/NGOs/FBOs/CBOs (Musabaqa)</t>
  </si>
  <si>
    <t xml:space="preserve">          DEPARTMENT: COMMUNITY DEV. AND CULTURE (Comm. section) 05 051 003 001 01</t>
  </si>
  <si>
    <t>ALLOWANCES FOR SENIOR  STAFF</t>
  </si>
  <si>
    <t>ALLOWANCES FOR JUNIOR  STAFF</t>
  </si>
  <si>
    <t>Food Stuff / Catering Materials Supplies</t>
  </si>
  <si>
    <t>OTHER SERVICES-GENERAL</t>
  </si>
  <si>
    <t>Security services (Vigilante &amp; Others)</t>
  </si>
  <si>
    <t>Special day celebration</t>
  </si>
  <si>
    <t>GRANTS AND CONTRIBUTIONS GENERAL</t>
  </si>
  <si>
    <t>Grants to Communities /NGOs/FBOs/CBOs (Hisbah &amp; Others)</t>
  </si>
  <si>
    <t xml:space="preserve">         DEPARTMENT: COMMUNITY DEV. AND CULTURE (Social welfare) 05 051 003 001 02</t>
  </si>
  <si>
    <t>Others Disable, etc</t>
  </si>
  <si>
    <t>Food Stuff / Catering Materials Supplies (Ramadan Feeding)</t>
  </si>
  <si>
    <t>MISCELLANEOUS EXPENSES-GENERAL</t>
  </si>
  <si>
    <t>Medical Expenses</t>
  </si>
  <si>
    <t>Medical Expenses International</t>
  </si>
  <si>
    <t>Other Services - General</t>
  </si>
  <si>
    <t>Payment on Hajj Operation</t>
  </si>
  <si>
    <r>
      <t xml:space="preserve">Grants to Communities/NGOs/FBOs/CBOs / </t>
    </r>
    <r>
      <rPr>
        <b/>
        <sz val="14"/>
        <rFont val="Tahoma"/>
        <family val="2"/>
      </rPr>
      <t>Aure Gata</t>
    </r>
  </si>
  <si>
    <t xml:space="preserve">    DEPARTMENT: COMMUNITY DEV. AND CULTURE (Inf. Youth &amp; sport) 05 051 003 001 03</t>
  </si>
  <si>
    <t>NYSC/ It Allowances</t>
  </si>
  <si>
    <t>Information Technology Consulting</t>
  </si>
  <si>
    <t>Sporting Activities</t>
  </si>
  <si>
    <t xml:space="preserve">       DEPARTMENT: COMMUNITY DEV. AND CULTURE (Adult Education) 05 051 003 001 04</t>
  </si>
  <si>
    <t>Teaching Aids / Instruction Materials</t>
  </si>
  <si>
    <t xml:space="preserve">                           DEPARTMENT: COMMUNITY DEV. AND CULTURE (Woman Affairs) 05 051 003 001 05</t>
  </si>
  <si>
    <t>CODE</t>
  </si>
  <si>
    <t xml:space="preserve">         DEPARTMENT: COMMUNITY DEV. AND CULTURE (Cooperative Section) 05 051 003 001 06</t>
  </si>
  <si>
    <t>Materials And Supplies - General</t>
  </si>
  <si>
    <t xml:space="preserve">                       DEPARTMENT: COMMUNITY DEV. AND CULTURE (TRADE,COMM &amp; INDUSTRY) 05 051 003 001 07</t>
  </si>
  <si>
    <t>Others TRADE FAIR</t>
  </si>
  <si>
    <t>LOANS AND ADVANCES</t>
  </si>
  <si>
    <t>DEPARTMENT:-     PRIMARY HEALTH CARE   CODE:- 05 21 001 001 00</t>
  </si>
  <si>
    <t>CURATIVE</t>
  </si>
  <si>
    <t xml:space="preserve">                DEPARTMENT: HEALTH 05 21 001 001 00 (Currative section) 05 21 001 001 02</t>
  </si>
  <si>
    <t>CONSOLIDATED SALARY</t>
  </si>
  <si>
    <t>Cons. Salary Of Management Staff</t>
  </si>
  <si>
    <t>Cons. Salary Of Senior Staff</t>
  </si>
  <si>
    <t>Cons. Salary Of Junior Staff</t>
  </si>
  <si>
    <t>fuel subsidy removal Allowance</t>
  </si>
  <si>
    <t xml:space="preserve">Shifting Allowance                                                    </t>
  </si>
  <si>
    <t xml:space="preserve">Hazard Allowance                                                      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</si>
  <si>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</si>
  <si>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</si>
  <si>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</si>
  <si>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>Other Allowances</t>
  </si>
  <si>
    <t>PERSONNEL COST OF NON STAFF</t>
  </si>
  <si>
    <t>Casual workers allowance</t>
  </si>
  <si>
    <t>Drugs/Laboratory/Medical Supplies</t>
  </si>
  <si>
    <t>Others (FYP)/Child food nutrition activities</t>
  </si>
  <si>
    <t>Local Training (woman for Health)</t>
  </si>
  <si>
    <t>Medical Consulting</t>
  </si>
  <si>
    <t>Other Professional Services</t>
  </si>
  <si>
    <t>FUEL &amp; LUBRICANT GENERAL</t>
  </si>
  <si>
    <t>Motor Vehicle Fuel Cost</t>
  </si>
  <si>
    <t>Plant / Generator Fuel Cost</t>
  </si>
  <si>
    <t>Grants to Communities/NGOs/FBOs/CBOs (1% Health Contribution)</t>
  </si>
  <si>
    <t>DEPARTMENT:- AGRIC ULTURE &amp; NATURAL RES.     CODE:-02 15 001 001 00</t>
  </si>
  <si>
    <t>ADMIN
 CODE</t>
  </si>
  <si>
    <t>21500100101</t>
  </si>
  <si>
    <t>AGRIC SERVICES</t>
  </si>
  <si>
    <t>FORESTRY</t>
  </si>
  <si>
    <t>VETINARY</t>
  </si>
  <si>
    <t>FISHERY</t>
  </si>
  <si>
    <t xml:space="preserve">                                    DEPARTMENT: 02 15 001 001 00 AGRICULTURE (Agric section) 02 15 001 001 01</t>
  </si>
  <si>
    <t>21020312</t>
  </si>
  <si>
    <t>Food Stuff / Catering Materials SALLAH GESTURE</t>
  </si>
  <si>
    <t>22020313</t>
  </si>
  <si>
    <t>Others Agric show/Agromaterials</t>
  </si>
  <si>
    <t>Maintenance Of Motor Vehicle / Transport Equipment</t>
  </si>
  <si>
    <t>FUEL &amp; LUBRICANTS - GENERAL</t>
  </si>
  <si>
    <t>22021017</t>
  </si>
  <si>
    <t>Farming Training Activities</t>
  </si>
  <si>
    <t xml:space="preserve">                          DEPARTMENT: 02 15 001 001 00 AGRICULTURE (Forestry section) 02 15 001 001 02</t>
  </si>
  <si>
    <t>21020512</t>
  </si>
  <si>
    <t>Others Nursery and grazing reserve</t>
  </si>
  <si>
    <t xml:space="preserve">                     DEPARTMENT: 02 15 001 001 00 AGRICULTURE (Vetinary section) 02 15 001 001 03</t>
  </si>
  <si>
    <t xml:space="preserve"> Salary Of Management Staff</t>
  </si>
  <si>
    <t xml:space="preserve">Shift Duty                                             </t>
  </si>
  <si>
    <t>Non-clinical/ Rural Post</t>
  </si>
  <si>
    <t>Non-clinical/Rural Post</t>
  </si>
  <si>
    <t>22020307</t>
  </si>
  <si>
    <t>Others/Cattle Vaccination activities and bird,animal fatining</t>
  </si>
  <si>
    <t xml:space="preserve">                            DEPARTMENT: 02 15 001 001 00 AGRICULTURE (Fishery section) 02 15 001 001 04</t>
  </si>
  <si>
    <t>21020300</t>
  </si>
  <si>
    <t>Others (Fisharing Tranining)</t>
  </si>
  <si>
    <t>DEPARTMENT:- WORKS &amp; HOUSING  CODE:- 02 24 001 001 00</t>
  </si>
  <si>
    <t>ADMIN 
CODE</t>
  </si>
  <si>
    <t>ROAD</t>
  </si>
  <si>
    <t>MECHNICAL</t>
  </si>
  <si>
    <t>ELECTRICAL</t>
  </si>
  <si>
    <t>BUILDING</t>
  </si>
  <si>
    <t>LAND &amp; SURVEY</t>
  </si>
  <si>
    <t>ESTATE</t>
  </si>
  <si>
    <t xml:space="preserve">                    DEPARTMENT: WORKS 02 24 001 001 00 (Road section) 02 24 001 001 01 </t>
  </si>
  <si>
    <t>2020 APPROVED</t>
  </si>
  <si>
    <t>2021 APPROVED</t>
  </si>
  <si>
    <t>21010105</t>
  </si>
  <si>
    <t>21020314</t>
  </si>
  <si>
    <t>21020305</t>
  </si>
  <si>
    <t>21020306</t>
  </si>
  <si>
    <t>PESONNEL COST FOR NON-STAFF</t>
  </si>
  <si>
    <t>Minor Road Maintenance</t>
  </si>
  <si>
    <t>22020406</t>
  </si>
  <si>
    <t>others</t>
  </si>
  <si>
    <t xml:space="preserve">                                   DEPARTMENT: W0RKS 02 24 001 001 00 (Mechanical  section) 02 24 001 001 02 </t>
  </si>
  <si>
    <t>21020403</t>
  </si>
  <si>
    <t>Maintenance of Plant / Generators</t>
  </si>
  <si>
    <t>Plant/Generator Fuel Cost</t>
  </si>
  <si>
    <t>Other Fuel Cost</t>
  </si>
  <si>
    <t xml:space="preserve">                               DEPARTMENT: WORKS 02 24 001 001 00 (Electrical  section) 02 24 001 001 04</t>
  </si>
  <si>
    <t>UTILITIES - GENERAL</t>
  </si>
  <si>
    <t>Electricity Charges</t>
  </si>
  <si>
    <t>Maintenance Of Street Lightings</t>
  </si>
  <si>
    <t xml:space="preserve">                       DEPARTMENT: WORKS  02 24 001 001 00 (Building section) 02 24 001 001 05</t>
  </si>
  <si>
    <t>21010104</t>
  </si>
  <si>
    <t>Salary Of Jenior Staff</t>
  </si>
  <si>
    <t>Sewerage Charges</t>
  </si>
  <si>
    <t xml:space="preserve">Maintenance Of Office Furniture </t>
  </si>
  <si>
    <t>Maintenance Of Office Building / Residential Qtrs.</t>
  </si>
  <si>
    <t>Maintenance Of Markets/Public Places/ Islamiyy/Musques</t>
  </si>
  <si>
    <t>Office Rent</t>
  </si>
  <si>
    <t>Residential Rent</t>
  </si>
  <si>
    <t xml:space="preserve">                                  DEPARTMENT: WORKS 02 24 001 001 00 (Land&amp;Survey) 02 24 001 001 06</t>
  </si>
  <si>
    <t>CONSULTING &amp; PROFESSIONAL SERVICE-GENERAL</t>
  </si>
  <si>
    <t>Surveying Services</t>
  </si>
  <si>
    <t xml:space="preserve">                      DEPARTMENT: WORKS 02 24 001 001 00 (Estate section) 02 24 001 001 07</t>
  </si>
  <si>
    <t>22020400</t>
  </si>
  <si>
    <t>Maitenance Services - General</t>
  </si>
  <si>
    <t>22020402</t>
  </si>
  <si>
    <t>22020403</t>
  </si>
  <si>
    <t>Maintenance Of office/residential buildings</t>
  </si>
  <si>
    <t>DEPARTMENT:- DISTRICT ADMIN          CODE:- 05 51 002 001 00</t>
  </si>
  <si>
    <t>TRADITIONAL RULERS</t>
  </si>
  <si>
    <t xml:space="preserve">                                                     DEPARTMENT: 05 051 002 001 00 Traditional Rulers</t>
  </si>
  <si>
    <t>Traditional Rulers Allowances (Limamai, Na'ibai and Ladanai)</t>
  </si>
  <si>
    <t>22021000</t>
  </si>
  <si>
    <t>MISCELLANEOUS EXPENSES - GENERAL</t>
  </si>
  <si>
    <t>GRANT AND CONTRIBUTION GENERAL</t>
  </si>
  <si>
    <t>LOCAL GRANT AND CONTRIBUTION</t>
  </si>
  <si>
    <t>Grants to Communities /NGOs/FBOs/CBOs (3% Emirate Council and others)</t>
  </si>
  <si>
    <t>DEPARTMENT:- PLANING, BUDGET, RESEARCH &amp; STATISTIC CODE:-02 20 003 001 00</t>
  </si>
  <si>
    <t>PLANNING</t>
  </si>
  <si>
    <t>BUDGET</t>
  </si>
  <si>
    <t>STATISTICS</t>
  </si>
  <si>
    <t xml:space="preserve">                       DEPARTMENT: 02 20 003 001 00 Planning ,Research&amp;Statactics (Planing Unit) 02 20 003 001 01</t>
  </si>
  <si>
    <t>22020305</t>
  </si>
  <si>
    <t>printing of Non security documents</t>
  </si>
  <si>
    <t>22020700</t>
  </si>
  <si>
    <t>22020710</t>
  </si>
  <si>
    <t>Monitoring and Evaluation</t>
  </si>
  <si>
    <t xml:space="preserve">                  DEPARTMENT: 02 20 003 001 02 Planning , Research &amp; Statactics (Budget  Unit) 02 20 003 001 02</t>
  </si>
  <si>
    <t xml:space="preserve">                                              </t>
  </si>
  <si>
    <t>Annual Budget Preparation Expenses</t>
  </si>
  <si>
    <t>200.158.36</t>
  </si>
  <si>
    <t>22021001</t>
  </si>
  <si>
    <t>Consulting and Professional Services - General</t>
  </si>
  <si>
    <t>Research And Documentations (CENSUS &amp; OTHERS)</t>
  </si>
  <si>
    <t xml:space="preserve">  DEPARTMENT: 05 35 001 001 00 Water, Environment, Sanitation and Hygiene (WESH)</t>
  </si>
  <si>
    <t>WATER SUPPLY</t>
  </si>
  <si>
    <t>ENVIRONMENTAL, SANITATION AND HYGIENE</t>
  </si>
  <si>
    <t>MONITORING AND EVALUATION</t>
  </si>
  <si>
    <t xml:space="preserve">   DEPARTMENT: 05 35 001 001 00 Water, Environment, Sanitation and Hygiene (Water Supply) 05 35 001 001 01</t>
  </si>
  <si>
    <t>Casual Workers Allowance (water boad regional scheme)</t>
  </si>
  <si>
    <t>UTILITIES-GENERAL</t>
  </si>
  <si>
    <t>Water  Rates</t>
  </si>
  <si>
    <t>MATERIAL AND SUPPLIES- GENERAL</t>
  </si>
  <si>
    <t>22020312</t>
  </si>
  <si>
    <t>water treatment chemicals</t>
  </si>
  <si>
    <t>FUEL AND LUBRICANT CONSULT</t>
  </si>
  <si>
    <t>Other Fuelling</t>
  </si>
  <si>
    <t xml:space="preserve">Grants to Communities /NGOs/FBOs/CBOs </t>
  </si>
  <si>
    <t xml:space="preserve">   DEPARTMENT: 05 35 001 001 00 Water, Environment, Sanitation and Hygiene (Enviromental, Sanitation and Hygiene Section) 05 35 001 001 02</t>
  </si>
  <si>
    <t>Other Allowances (Non-clinical)</t>
  </si>
  <si>
    <t xml:space="preserve">Shifting Allowance  </t>
  </si>
  <si>
    <t>Drugs/Laboratories/Medical Supplies</t>
  </si>
  <si>
    <t>Local Training</t>
  </si>
  <si>
    <t>Cleaning &amp; Fumigation Services</t>
  </si>
  <si>
    <t>CONSULTNIG &amp; PROFESSIONAL SERVICE GENERAL</t>
  </si>
  <si>
    <t>Monitoring &amp; Evaluation</t>
  </si>
  <si>
    <t>Other Miscellaneous Expenses POLIO Covid 19</t>
  </si>
  <si>
    <t>22021018</t>
  </si>
  <si>
    <t>EPIDEMIC PREPAREDNESS &amp; RESPONSE (EPR) AND COVID- 19</t>
  </si>
  <si>
    <t>DEPARTMENT: 05 35 001 001 00 Water, Environment, Sanitation and Hygiene (Monitoring and Evaluation Section) 05 35 001 001 03</t>
  </si>
  <si>
    <t>Harzard Allowance</t>
  </si>
  <si>
    <t>0ther Allowance</t>
  </si>
  <si>
    <t xml:space="preserve">2024 ACTUAL </t>
  </si>
  <si>
    <t>CAPITAL EXPENDITURE</t>
  </si>
  <si>
    <t>GENERAL SUMMARY OF THE CAPITAL EXPENDITURE 2024</t>
  </si>
  <si>
    <t>FIXED ASSETS Procurement</t>
  </si>
  <si>
    <t>CONSTRUCTION / PROVISION</t>
  </si>
  <si>
    <t>REHABILITATION / REPAIRS</t>
  </si>
  <si>
    <t>PRESERVATION OF THE ENVIRONMENT</t>
  </si>
  <si>
    <t>OTHER CAPITAL PROJECTS</t>
  </si>
  <si>
    <t>LIABILITIES/EQUITY</t>
  </si>
  <si>
    <t>23</t>
  </si>
  <si>
    <t>2301</t>
  </si>
  <si>
    <t>Procurement OF FIXED ASSETS - GENERAL</t>
  </si>
  <si>
    <t>Procurement/Acquisition Of Land: at various locations of Dawakin kudu LG</t>
  </si>
  <si>
    <t>Procurement of Office Buildings</t>
  </si>
  <si>
    <t>Procurement of Residential Buildings</t>
  </si>
  <si>
    <t>Procurement of Motor Cycles</t>
  </si>
  <si>
    <t>Procurement Of Motor Vehicles</t>
  </si>
  <si>
    <t>Procurement Of Vans</t>
  </si>
  <si>
    <t>Procurement Of Trucks</t>
  </si>
  <si>
    <t xml:space="preserve">Procurement Of Buses:
</t>
  </si>
  <si>
    <t>HISBAH BUS</t>
  </si>
  <si>
    <t>VEGILANTE GROUP BUS</t>
  </si>
  <si>
    <t>CIVIL DEFENCE BUS</t>
  </si>
  <si>
    <t>L.E.A. INSPECTION BUS</t>
  </si>
  <si>
    <t>Procurement Of Sea Boats</t>
  </si>
  <si>
    <t>31910903</t>
  </si>
  <si>
    <t>Procurement Of Office Furniture/Fittings: at Dawaki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</si>
  <si>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</si>
  <si>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</si>
  <si>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</si>
  <si>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</si>
  <si>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</si>
  <si>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</si>
  <si>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 xml:space="preserve">Procurement Of Power Generating Set </t>
  </si>
  <si>
    <t>Electrical PROJECT AT VARIOUS location</t>
  </si>
  <si>
    <t>Procurement Of Canteen/Kitchen Equipment</t>
  </si>
  <si>
    <t>Procurement Of Residential Furniture</t>
  </si>
  <si>
    <t>23010122</t>
  </si>
  <si>
    <t>Procurement Of Fire Fighting Equipment</t>
  </si>
  <si>
    <t>Procurement Of Teaching/Learning Aid Equipment</t>
  </si>
  <si>
    <t>Procurement Of Library Books &amp; Equipment</t>
  </si>
  <si>
    <t>Procurement Of Sporting / Gaming Equipment</t>
  </si>
  <si>
    <t>Procurement Of Agricultural Equipment and Animal Traction Programme</t>
  </si>
  <si>
    <t>Procurement Of Security Equipment</t>
  </si>
  <si>
    <t>Procurement Of Industrial Equipment ( Relief Materials)</t>
  </si>
  <si>
    <t>Procurement Of Recreational Facilities:
Purchase of Shops at Kanawa Market Dan Gwauro</t>
  </si>
  <si>
    <t>Procurement Of Surveying Equipment</t>
  </si>
  <si>
    <t>Procurement Of Diving Equipment</t>
  </si>
  <si>
    <t>Procurement Of Tricycle</t>
  </si>
  <si>
    <t>Sub-Total</t>
  </si>
  <si>
    <t>2302</t>
  </si>
  <si>
    <t>23020100</t>
  </si>
  <si>
    <t>CONSTRUCTION / PROVISION OF FIXED ASSETS - GENERAL</t>
  </si>
  <si>
    <t>23020101</t>
  </si>
  <si>
    <t>Construction/Provision Of Office Buildings:</t>
  </si>
  <si>
    <t>(a) RE-CONSTRUCTION OF NEW IMAMU WALI TRAINING CENTRE.</t>
  </si>
  <si>
    <t>(b) ZAUREN SULHU</t>
  </si>
  <si>
    <t xml:space="preserve">Construction/Provison of Residential Buildings:
(MINI Guest Lordge House of LG secdrtariat)
</t>
  </si>
  <si>
    <t>Construction of Emirate Governor's Lodge</t>
  </si>
  <si>
    <t>31910909</t>
  </si>
  <si>
    <t>31910910</t>
  </si>
  <si>
    <t>Construction/Provision Of Housing:
(KARKARA SALAMU ALAIKUM)</t>
  </si>
  <si>
    <t>Construction/Provision Of Water Facilities:
CONTRIBUTION FOR SUSTAINANCE OF WATER SUPPLY SCHEME(DIESEL)</t>
  </si>
  <si>
    <t>Supply of Diesel</t>
  </si>
  <si>
    <t>Construction/Provision Of Hospitals/Health Centres</t>
  </si>
  <si>
    <t>CONSTRUCTION OF PRIMARY HEALTH CARE CENTRE</t>
  </si>
  <si>
    <t>CONSTRUCTION OF PRIMARY HEALTH CARE CENTRE AT VARIOUS LOCATION</t>
  </si>
  <si>
    <t>Construction / Provision Of Libraries</t>
  </si>
  <si>
    <t>Construction / Provision Of Sporting Facilities</t>
  </si>
  <si>
    <t>Construction / Provision Of Agricultural Facilities/Goat Multiplication/Fertilizer</t>
  </si>
  <si>
    <t>Construction / Provision Of Roads:</t>
  </si>
  <si>
    <t>(RURAL ACCESS MOBILITY ROAD)RAMP</t>
  </si>
  <si>
    <t>5km ROAD</t>
  </si>
  <si>
    <t>Construction/provision of Road: Feeder Road from Matage to Tamburawa and other various location</t>
  </si>
  <si>
    <t>Construction / Provision Of Recreational Facilities</t>
  </si>
  <si>
    <t>Construction Of Boundary Pillars/ Right Of Ways</t>
  </si>
  <si>
    <t>Construction Of Traffic /Street Lights(DIESEL)</t>
  </si>
  <si>
    <t>Construction Of Markets/Parks:</t>
  </si>
  <si>
    <r>
      <t xml:space="preserve">Construction Of Power Generating Plants:
</t>
    </r>
    <r>
      <rPr>
        <b/>
        <sz val="14"/>
        <rFont val="Tahoma"/>
        <family val="2"/>
      </rPr>
      <t>INDEPENDENT POWER PROJECT</t>
    </r>
  </si>
  <si>
    <t>Construction Of ICT Infrastructures</t>
  </si>
  <si>
    <t>31910901</t>
  </si>
  <si>
    <t>Construction Of Irrigation Canals</t>
  </si>
  <si>
    <t>Construction Of Irrigation Canals: 
(WSSSRP EU/UNICEF ASSISTED PROJECT)</t>
  </si>
  <si>
    <t>1101</t>
  </si>
  <si>
    <t>Construction Of Bridges</t>
  </si>
  <si>
    <t>Rehabilitation/ Repairs of Fixed Assets - General</t>
  </si>
  <si>
    <t>Rehabilitation/Repairs Of Residential Buildings/office</t>
  </si>
  <si>
    <t>Rehabilitation/Repairs - Electricity: at various location</t>
  </si>
  <si>
    <t>Rehabilitation/Repairs - Housing</t>
  </si>
  <si>
    <t>Rehabilitation/Repairs - Water Facilities at various lplaces</t>
  </si>
  <si>
    <t>Rehabilitation/Repairs - Public Schools:
(PRIMARY SCHOOLS)</t>
  </si>
  <si>
    <t>Rehabilitation/Repairs - Public Schools:
both Primary and Islamiyya Schools various places</t>
  </si>
  <si>
    <t>Rehabilitation / Repairs - Fire Fighting Stations</t>
  </si>
  <si>
    <t>Rehabilitation / Repairs - Libraries</t>
  </si>
  <si>
    <t>Rehabilitation / Repairs - Sporting Facilities</t>
  </si>
  <si>
    <t>Rehabilitation / Repairs - Agricicultural Facilities/ Tractor and Impliment</t>
  </si>
  <si>
    <t>Rehabilitation / Repairs - Roads at various places</t>
  </si>
  <si>
    <t>Renovation of daily prayer mosques at 15 wards</t>
  </si>
  <si>
    <t>Rehabilitation/Repairs Of Boundaries: Pond Protective Wall at various location</t>
  </si>
  <si>
    <t>Rehabilitation/Repairs- Traffic /Street Lights</t>
  </si>
  <si>
    <t>Rehabilitation/Repairs- Markets/Parks (Slaughter Slab At Tsakuwa Ward)</t>
  </si>
  <si>
    <t>31910904</t>
  </si>
  <si>
    <t>Repairs- Markets/Parks Makole</t>
  </si>
  <si>
    <t>Rehabilitation/Repairs- Power Generating Plants</t>
  </si>
  <si>
    <t>Rehabilitation/Repairs Of Cemeteries</t>
  </si>
  <si>
    <t>Rehabilitation/Repairs- ICT Infrastructures</t>
  </si>
  <si>
    <t>Rehabilitation of Irrigation Facilities</t>
  </si>
  <si>
    <t>Preservation of the Environment - General</t>
  </si>
  <si>
    <t>Tree Planting</t>
  </si>
  <si>
    <t>Erosion &amp; Flood Control (DRAINAGES/CULVERTS)</t>
  </si>
  <si>
    <t xml:space="preserve">Wildlife Conservation </t>
  </si>
  <si>
    <t>Industrial Pollution Prevention &amp; Control</t>
  </si>
  <si>
    <t>Water Pollution Prevention &amp; Control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</si>
  <si>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</si>
  <si>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</si>
  <si>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</si>
  <si>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</si>
  <si>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</si>
  <si>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</si>
  <si>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Liabilities/ Equity</t>
  </si>
  <si>
    <t>Deposits - General</t>
  </si>
  <si>
    <t>Contract Retention Fees</t>
  </si>
  <si>
    <t>Unremitted Deductions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</si>
  <si>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</si>
  <si>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</si>
  <si>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</si>
  <si>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</si>
  <si>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</si>
  <si>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</si>
  <si>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</si>
  <si>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</si>
  <si>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</si>
  <si>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</si>
  <si>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</si>
  <si>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</si>
  <si>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Welfare Loan Scheme</t>
  </si>
  <si>
    <t>Dependent Fund</t>
  </si>
  <si>
    <t>Poverty Alleviation Scheme:
EMPOWERMENT PROGRAMME</t>
  </si>
  <si>
    <t>Empowerment by the Local Government</t>
  </si>
  <si>
    <t>APPROVED BUDGET FOR THE YEAR 2025</t>
  </si>
  <si>
    <t>2023 ACTUAL (JAN - DEC)</t>
  </si>
  <si>
    <t>2024  ACTUAL        (JAN-SEPT)</t>
  </si>
  <si>
    <t>2025 APPROVED BUDGET</t>
  </si>
  <si>
    <t>31912700</t>
  </si>
  <si>
    <t>OTHER FEDERALLY ALLOCATED REVENUE</t>
  </si>
  <si>
    <t>Food Stuff/Cate 
(Schools feeding)</t>
  </si>
  <si>
    <t>Construction/Provision Of Electricity: Sabon garin Lahirawa and Odoji at Tsakuwa Ward, Jido, Busaye Malale and Yankatsare</t>
  </si>
  <si>
    <t>Construction/Provision Of Public Schools:
(SCHOOL FOR ISLAMIC STUDIES)</t>
  </si>
  <si>
    <t>(TECHNICAL SCHOOLS)</t>
  </si>
  <si>
    <t>Construction / Provision Of Public Schools:
(Free and compulsory pri. &amp; sec Education)</t>
  </si>
  <si>
    <t xml:space="preserve">Construction of Primary Schools </t>
  </si>
  <si>
    <t>Contribution of 1% to KHETFUND</t>
  </si>
  <si>
    <t>Construction / Provision Of Fire Fighting Stations</t>
  </si>
  <si>
    <t>Construction of flyover and under pass interchange at Dan Agundi junction  (60%)</t>
  </si>
  <si>
    <t>Construction of flyover  Interchange ( Globally Flyover ) 60%</t>
  </si>
  <si>
    <t>OFFICE OF THE CHAIRMAN CODE 011100100100</t>
  </si>
  <si>
    <t>NOMINAL ROLL FOR THE YEAR 2025</t>
  </si>
  <si>
    <t>S/N</t>
  </si>
  <si>
    <t>NAME</t>
  </si>
  <si>
    <t>RANK</t>
  </si>
  <si>
    <t>BASIC SALARY 2025</t>
  </si>
  <si>
    <t>PERSONNEL ASSISTANCE</t>
  </si>
  <si>
    <t>UTILTY ALLOWANCE</t>
  </si>
  <si>
    <t>ENTERT ALLOWANCE</t>
  </si>
  <si>
    <t>DOMESTIC SERVANTS</t>
  </si>
  <si>
    <t>NEWS PAPERS.</t>
  </si>
  <si>
    <t>MAINT/FUEL</t>
  </si>
  <si>
    <t>CONST./ RESP. ALL</t>
  </si>
  <si>
    <t>PROV OF ANT SAL INCREMENT</t>
  </si>
  <si>
    <t>LEAVE ALLOW</t>
  </si>
  <si>
    <t xml:space="preserve">Adviser </t>
  </si>
  <si>
    <t xml:space="preserve">S/ Couns </t>
  </si>
  <si>
    <t>V/Chairman</t>
  </si>
  <si>
    <t xml:space="preserve">Chairman </t>
  </si>
  <si>
    <t>OFFICE OF THE CHAIRMAN (INTERNAL AUDIT)</t>
  </si>
  <si>
    <t>S/NO</t>
  </si>
  <si>
    <t xml:space="preserve">NAMES </t>
  </si>
  <si>
    <t>GL. 2025</t>
  </si>
  <si>
    <t>BASIC 2025</t>
  </si>
  <si>
    <t>RENT ALLOWANCE</t>
  </si>
  <si>
    <t>TRANSPORT ALLOWANCE</t>
  </si>
  <si>
    <t>MEAL SUBSIDY</t>
  </si>
  <si>
    <t>MEDICAL ALLOWANCE</t>
  </si>
  <si>
    <t>ENTERT ALLOW</t>
  </si>
  <si>
    <t>DOMEST SERV</t>
  </si>
  <si>
    <t>SALARY BONUS</t>
  </si>
  <si>
    <t>PROV OF ANT SALARY INCREMENT</t>
  </si>
  <si>
    <t>13\11</t>
  </si>
  <si>
    <t>PROMOTION POST (1)</t>
  </si>
  <si>
    <t>14\11</t>
  </si>
  <si>
    <t>PROMOTION POST (2)</t>
  </si>
  <si>
    <t xml:space="preserve"> 15 /09</t>
  </si>
  <si>
    <t>PROMOTION POST (3)</t>
  </si>
  <si>
    <t>TOTAL MANAGEMENT</t>
  </si>
  <si>
    <t>OFFICE OF THE CHAIRMAN (SPECIAL SERVICES)</t>
  </si>
  <si>
    <t>14\9</t>
  </si>
  <si>
    <t>15\09</t>
  </si>
  <si>
    <t>OFFICE OF THE SECRETARY CODE 011101300100</t>
  </si>
  <si>
    <t>NOMINAL ROLL FOR THE YEAR 2024</t>
  </si>
  <si>
    <t>BASIC SALARY 2024</t>
  </si>
  <si>
    <t>UTILITY</t>
  </si>
  <si>
    <t>ENTERT.</t>
  </si>
  <si>
    <t>P.A.</t>
  </si>
  <si>
    <t>DOMESTIC</t>
  </si>
  <si>
    <t>NEWS PAPERS ALLOW.</t>
  </si>
  <si>
    <t>MANT AND FUELING</t>
  </si>
  <si>
    <t>CONST. ALLOWANCE</t>
  </si>
  <si>
    <t xml:space="preserve">Secretary </t>
  </si>
  <si>
    <t xml:space="preserve">             OFFICE OF THE COUNCIL CODE 011200100100</t>
  </si>
  <si>
    <t>GL</t>
  </si>
  <si>
    <t>W/DROP    ALLW.</t>
  </si>
  <si>
    <t>PERSONNEL ASSISTANT</t>
  </si>
  <si>
    <t>RECESS</t>
  </si>
  <si>
    <t>COUNC</t>
  </si>
  <si>
    <t>DLEADER</t>
  </si>
  <si>
    <t>LEADER</t>
  </si>
  <si>
    <t xml:space="preserve">PERSONNEL MANAGEMENT DEPARTMENT, CENTRAL ADMIN 012500100100 </t>
  </si>
  <si>
    <t>NOMINAL ROLL FOR THE YEAR 2022</t>
  </si>
  <si>
    <t>04\15</t>
  </si>
  <si>
    <t>05\15</t>
  </si>
  <si>
    <t>07\8</t>
  </si>
  <si>
    <t>09\15</t>
  </si>
  <si>
    <t>TOTAL SINIOR</t>
  </si>
  <si>
    <t>15\9</t>
  </si>
  <si>
    <t>16\8</t>
  </si>
  <si>
    <t>TREASURY DEPARTMENT</t>
  </si>
  <si>
    <t>REVENUE SECTION</t>
  </si>
  <si>
    <t>VACANT POST</t>
  </si>
  <si>
    <t>06\02</t>
  </si>
  <si>
    <t>TOTAL JINIOR</t>
  </si>
  <si>
    <t>08\11</t>
  </si>
  <si>
    <t>12\11</t>
  </si>
  <si>
    <t>13\10</t>
  </si>
  <si>
    <t xml:space="preserve"> 14 \11</t>
  </si>
  <si>
    <t>ACCOUNT SECTION</t>
  </si>
  <si>
    <t>07\15</t>
  </si>
  <si>
    <t>09\11</t>
  </si>
  <si>
    <t xml:space="preserve"> 13 \11</t>
  </si>
  <si>
    <t xml:space="preserve"> 15 \9</t>
  </si>
  <si>
    <t>STORE SECTION</t>
  </si>
  <si>
    <t xml:space="preserve">      COMMUNITY DEVELOPMENT DEPARTMENT</t>
  </si>
  <si>
    <t>COMMUNITY DEVELOPMENT (505100300)</t>
  </si>
  <si>
    <t>04\10</t>
  </si>
  <si>
    <t>HANNATU BARDE GAYA</t>
  </si>
  <si>
    <t>06\15</t>
  </si>
  <si>
    <t>07\10</t>
  </si>
  <si>
    <t>09\07</t>
  </si>
  <si>
    <t>16\09</t>
  </si>
  <si>
    <t>TOTAL MANAGEMET</t>
  </si>
  <si>
    <t>03\02</t>
  </si>
  <si>
    <t>07\03</t>
  </si>
  <si>
    <t>08\02</t>
  </si>
  <si>
    <t>INFORMATION,SPORT AND CULTURE</t>
  </si>
  <si>
    <t>TOTAL JUNIOR</t>
  </si>
  <si>
    <t>PRIMARY HEALTH CARE DEPARTMENT</t>
  </si>
  <si>
    <t>NOMINAL ROLL 2025</t>
  </si>
  <si>
    <t>2025 GROSS</t>
  </si>
  <si>
    <t>HAZARD ALLOWANCE</t>
  </si>
  <si>
    <t>NON CLINICAL</t>
  </si>
  <si>
    <t>SHIFTING</t>
  </si>
  <si>
    <t>2/12</t>
  </si>
  <si>
    <t>3/15</t>
  </si>
  <si>
    <t>4/10</t>
  </si>
  <si>
    <t>5/5</t>
  </si>
  <si>
    <t>6/5</t>
  </si>
  <si>
    <t>6/3</t>
  </si>
  <si>
    <t>6/10</t>
  </si>
  <si>
    <t>7/8</t>
  </si>
  <si>
    <t>7/3</t>
  </si>
  <si>
    <t>8/9</t>
  </si>
  <si>
    <t>9/6</t>
  </si>
  <si>
    <t>10/5</t>
  </si>
  <si>
    <t>12/7</t>
  </si>
  <si>
    <t>13\9</t>
  </si>
  <si>
    <t>AGRIC AND NATURAL RESOURCES</t>
  </si>
  <si>
    <t>AGRIC SECTION</t>
  </si>
  <si>
    <t>06\2</t>
  </si>
  <si>
    <t>TOTAL SENIOR</t>
  </si>
  <si>
    <t>16/9</t>
  </si>
  <si>
    <t>FORESTRY SECTION</t>
  </si>
  <si>
    <t>VETERINARY SECTION</t>
  </si>
  <si>
    <t>GROSS</t>
  </si>
  <si>
    <t>HAZARD</t>
  </si>
  <si>
    <t>WORKS AND HOUSING DEPARTMENT</t>
  </si>
  <si>
    <t>ROAD AND COMMUNICATION</t>
  </si>
  <si>
    <t>MECHANICAL SECTION</t>
  </si>
  <si>
    <t>09\10</t>
  </si>
  <si>
    <t>10/9</t>
  </si>
  <si>
    <t xml:space="preserve"> 15/08</t>
  </si>
  <si>
    <t>ELECTRICAL SECTION</t>
  </si>
  <si>
    <t>09/10</t>
  </si>
  <si>
    <t xml:space="preserve"> 14 /11</t>
  </si>
  <si>
    <t>BUILDING SECTION</t>
  </si>
  <si>
    <t>07\1</t>
  </si>
  <si>
    <t>LAND AND SURVEY</t>
  </si>
  <si>
    <t>06\10</t>
  </si>
  <si>
    <t>07\08</t>
  </si>
  <si>
    <t>DISTRICT ADMINISTRATION</t>
  </si>
  <si>
    <t>03\1</t>
  </si>
  <si>
    <t>03\05</t>
  </si>
  <si>
    <t>03\15</t>
  </si>
  <si>
    <t>PROMOTION POST (20)</t>
  </si>
  <si>
    <t>PROMOTION POST (21)</t>
  </si>
  <si>
    <t>PROMOTION POST (24)</t>
  </si>
  <si>
    <t>PROMOTION POST (27)</t>
  </si>
  <si>
    <t>PROMOTION POST (28)</t>
  </si>
  <si>
    <t>PROMOTION POST (29)</t>
  </si>
  <si>
    <t>04\04</t>
  </si>
  <si>
    <t>05\10</t>
  </si>
  <si>
    <t>06\11</t>
  </si>
  <si>
    <t>PLANNING RESEARCH AND STATISTICS</t>
  </si>
  <si>
    <t xml:space="preserve">           NOMINAL ROLL FOR THE YEAR 2024</t>
  </si>
  <si>
    <t>WATER, ENVIRONMENTAL, SANITATION AND HYGINE</t>
  </si>
  <si>
    <t xml:space="preserve">WATER SECTION </t>
  </si>
  <si>
    <t>SINIOR STAFF</t>
  </si>
  <si>
    <t>Management Staff</t>
  </si>
  <si>
    <t xml:space="preserve">ENVIRONMENTAL SECTION </t>
  </si>
  <si>
    <t>CONH 2025</t>
  </si>
  <si>
    <t>04\7</t>
  </si>
  <si>
    <t>06\05</t>
  </si>
  <si>
    <t>6/11</t>
  </si>
  <si>
    <t>Junior Staff</t>
  </si>
  <si>
    <t>Senior Staff</t>
  </si>
  <si>
    <t xml:space="preserve">PLANNING SECTION </t>
  </si>
  <si>
    <t xml:space="preserve">               DAWAKIN KUDU LOCAL GOVERNMENT </t>
  </si>
  <si>
    <t xml:space="preserve">               DAWAKIN KUDU LOCAL GOVERNMENT COUNCIL</t>
  </si>
  <si>
    <t>04\08</t>
  </si>
  <si>
    <t>IBRAHIM MUSA</t>
  </si>
  <si>
    <t>ALI SANI</t>
  </si>
  <si>
    <t>IBRAHIM ZANGINA</t>
  </si>
  <si>
    <t>AMINU BALARABE</t>
  </si>
  <si>
    <t>BABANGIDA MUSA ZANGO</t>
  </si>
  <si>
    <t>06\14</t>
  </si>
  <si>
    <t>BALA SABO</t>
  </si>
  <si>
    <t>SAGIRU A USMAN</t>
  </si>
  <si>
    <t xml:space="preserve"> 07 \10</t>
  </si>
  <si>
    <t>ABUBAKAR YAKUBU S</t>
  </si>
  <si>
    <t>NAZIRU ABDULLAHI</t>
  </si>
  <si>
    <t>10\11</t>
  </si>
  <si>
    <t>07\02</t>
  </si>
  <si>
    <t>SUNUSI Y. GARBA</t>
  </si>
  <si>
    <t>BALA GARBA</t>
  </si>
  <si>
    <t>ALI WADA RANTAU</t>
  </si>
  <si>
    <t>SAGIRU BELLO</t>
  </si>
  <si>
    <t>AUWALU BALA</t>
  </si>
  <si>
    <t>GARBA AHMAD USMAN</t>
  </si>
  <si>
    <t>ALIYU MUSTAPA BAFFA</t>
  </si>
  <si>
    <t>04\06</t>
  </si>
  <si>
    <t>AMINA SANI UMAR</t>
  </si>
  <si>
    <t>2</t>
  </si>
  <si>
    <t>06\13</t>
  </si>
  <si>
    <t>NAFIU UMAR IDRIS</t>
  </si>
  <si>
    <t>NAFIU UBA AHMAD</t>
  </si>
  <si>
    <t>HARIRA USMAN M</t>
  </si>
  <si>
    <t>SHEHU TSOHO</t>
  </si>
  <si>
    <t>ABDULLAHI SABIU I</t>
  </si>
  <si>
    <t>NASURU SANI KMATA</t>
  </si>
  <si>
    <t>NURA I BARWA</t>
  </si>
  <si>
    <t>SAUDE SANI GANO</t>
  </si>
  <si>
    <t>UMAR HALILU CHIRANCHI</t>
  </si>
  <si>
    <t>ILIYASU ALI ABDULAHI</t>
  </si>
  <si>
    <t>IBRAHIM M IBRAHIM</t>
  </si>
  <si>
    <t>MAGAJI KASSIM</t>
  </si>
  <si>
    <t>SABO I GUNGDUTSE</t>
  </si>
  <si>
    <t>YUSUF ISA BALA</t>
  </si>
  <si>
    <t>AUWALU BALA WUDIL</t>
  </si>
  <si>
    <t>MAHMUD USMAN</t>
  </si>
  <si>
    <t>BELLO MUHD</t>
  </si>
  <si>
    <t>AUWALU ABUBAKAR RAFA</t>
  </si>
  <si>
    <t>IBRAHIM LABARAN</t>
  </si>
  <si>
    <t>IBRAHIM A BAYERO</t>
  </si>
  <si>
    <t>IBRAHIM DAUDA</t>
  </si>
  <si>
    <t>YUSUF YUSHAU</t>
  </si>
  <si>
    <t>NAZIFI LAWAN MUHAMMAD</t>
  </si>
  <si>
    <t>ISMAILA MAHMUD</t>
  </si>
  <si>
    <t>SALISU HARISU MUHD</t>
  </si>
  <si>
    <t>PROMOTION POST (19)</t>
  </si>
  <si>
    <t>14\08</t>
  </si>
  <si>
    <t>PROMOTION POST (35)</t>
  </si>
  <si>
    <t>PROMOTION POST (36)</t>
  </si>
  <si>
    <t>PROMOTION POST (37)</t>
  </si>
  <si>
    <t>PROMOTION POST (38)</t>
  </si>
  <si>
    <t>AISHA MUHD ADAM</t>
  </si>
  <si>
    <t>SANI ABDU</t>
  </si>
  <si>
    <t>HADIZA AUWALU DANJUMA</t>
  </si>
  <si>
    <t>PROMOTION POST (39)</t>
  </si>
  <si>
    <t>04\05</t>
  </si>
  <si>
    <t>SAMIR A. IBRAHIM</t>
  </si>
  <si>
    <t>MARIYA ISYAKU</t>
  </si>
  <si>
    <t>AMINA A MADAWAKI</t>
  </si>
  <si>
    <t>ADAMU LAWAN BALA</t>
  </si>
  <si>
    <t>USMAN U USMAN</t>
  </si>
  <si>
    <t>RABIATU ABUBAKAR MUHD</t>
  </si>
  <si>
    <t>NAZIRU RABIU</t>
  </si>
  <si>
    <t>AISHA BUHARI HUSSAIN</t>
  </si>
  <si>
    <t>MARAYAM HASSAN IBRAHIM</t>
  </si>
  <si>
    <t>RAIBATU HASSAN</t>
  </si>
  <si>
    <t>JAMILA NUHU</t>
  </si>
  <si>
    <t>ABBAS KASSIM BAKO</t>
  </si>
  <si>
    <t>ABUBAKAR MUSA</t>
  </si>
  <si>
    <t>SUWAIBA INUWA ISAH</t>
  </si>
  <si>
    <t>ALI TUKUR ALTO</t>
  </si>
  <si>
    <t>HASSAN AUWAL ILIYASU</t>
  </si>
  <si>
    <t>HALIMA SHEHU ABUBAKAR</t>
  </si>
  <si>
    <t>HAFSAT AUWALU ILIYASU</t>
  </si>
  <si>
    <t>05\05</t>
  </si>
  <si>
    <t>FIRDAUSI AHMAD</t>
  </si>
  <si>
    <t>JAMILU L IDRIS</t>
  </si>
  <si>
    <t>AMINU A IBRAHIM</t>
  </si>
  <si>
    <t>NASIR NUHU</t>
  </si>
  <si>
    <t>IBRAHIMN IBRAHIM</t>
  </si>
  <si>
    <t>ABUBAKAR S ABDU</t>
  </si>
  <si>
    <t>HAFSAT B MUHD</t>
  </si>
  <si>
    <t>IBRAHIM S HUGU</t>
  </si>
  <si>
    <t>MUSTAPA UBA</t>
  </si>
  <si>
    <t>ABUBAKAR BILAL</t>
  </si>
  <si>
    <t>ALI MUHD HASKE</t>
  </si>
  <si>
    <t>ZANGINA SABIU</t>
  </si>
  <si>
    <t>BELLO ISYAKU</t>
  </si>
  <si>
    <t>MAGAJI SAUNAWA</t>
  </si>
  <si>
    <t>YUSUF IBRAHIM</t>
  </si>
  <si>
    <t>SHAMSUDDEEN A HASSAN</t>
  </si>
  <si>
    <t>UMAR Y JAMIL</t>
  </si>
  <si>
    <t>ABIDA SHEHU ALIYU</t>
  </si>
  <si>
    <t>SHEMAU ADAMU A</t>
  </si>
  <si>
    <t>MUKTAR USMAN</t>
  </si>
  <si>
    <t>07\09</t>
  </si>
  <si>
    <t>AUWALU ALHASSAN</t>
  </si>
  <si>
    <t>SANI ABDULLAHI YOLA</t>
  </si>
  <si>
    <t>MANNIR M MATAGE</t>
  </si>
  <si>
    <t>JIBRIL A YOLA</t>
  </si>
  <si>
    <t>KHADIJA M UMAR</t>
  </si>
  <si>
    <t>ISYAKU WAKILI</t>
  </si>
  <si>
    <t>MUHAMMAD S MUAZU</t>
  </si>
  <si>
    <t>FATIMA JAFAR IDRIS</t>
  </si>
  <si>
    <t>INUWA MUHAMMAD</t>
  </si>
  <si>
    <t>UBA HUSSAIN</t>
  </si>
  <si>
    <t>KAMALU AMINU</t>
  </si>
  <si>
    <t>HARIRA DAU</t>
  </si>
  <si>
    <t>UMAR SANI USMAN</t>
  </si>
  <si>
    <t>MUHD A IBRAHIM</t>
  </si>
  <si>
    <t>UMAR AHMAD</t>
  </si>
  <si>
    <t>KABIRU JIBRIL</t>
  </si>
  <si>
    <t>NURA GARBA AHMAD</t>
  </si>
  <si>
    <t>15\11</t>
  </si>
  <si>
    <t>ABDULKADIR USMAN</t>
  </si>
  <si>
    <t>ABDULLAHI RABIU</t>
  </si>
  <si>
    <t>AISHA AUWAL ILIYASU</t>
  </si>
  <si>
    <t>MANNIRU ABDULLAHI</t>
  </si>
  <si>
    <t>MARAYAM ABUBAKAR</t>
  </si>
  <si>
    <t>RABIU BAYERO SHEHU</t>
  </si>
  <si>
    <t>BAHIJJA NUHU</t>
  </si>
  <si>
    <t>SAMIR SALISU AHMAD</t>
  </si>
  <si>
    <t>USAMA I MUHD</t>
  </si>
  <si>
    <t>ZAKARI GALADIMA</t>
  </si>
  <si>
    <t>UMAR TIJJANI UMAR</t>
  </si>
  <si>
    <t>HARUNA SULE</t>
  </si>
  <si>
    <t>SALIHU LEKO</t>
  </si>
  <si>
    <t>MUSA AMAMU KURA</t>
  </si>
  <si>
    <t>MAIKUDI MURTALA</t>
  </si>
  <si>
    <t>MAIMUNA INUWA</t>
  </si>
  <si>
    <t>NURA JIBRIL ABDUL</t>
  </si>
  <si>
    <t>DAYYABU ABDU WAKAI</t>
  </si>
  <si>
    <t>AHMAD A SHEHU</t>
  </si>
  <si>
    <t>KAWU SALISU</t>
  </si>
  <si>
    <t>IBRAHIM AMINU</t>
  </si>
  <si>
    <t>ALASAN MAKARI</t>
  </si>
  <si>
    <t>MUAHAMMAD ABDU</t>
  </si>
  <si>
    <t>10\12</t>
  </si>
  <si>
    <t>ADAMU MUSA GANO</t>
  </si>
  <si>
    <t>MUHD MUHD TAMBURAWA</t>
  </si>
  <si>
    <t>ASMAU ISMAIL</t>
  </si>
  <si>
    <t>HABIBA YUSUF HASSAN</t>
  </si>
  <si>
    <t>BARAKA YUSUF HUSSAIN</t>
  </si>
  <si>
    <t>SALMA YAHUZA ABDUL</t>
  </si>
  <si>
    <t>ABDULLAHI ALIYU YAHAYA</t>
  </si>
  <si>
    <t>SHAMSUDDEEN B WADA</t>
  </si>
  <si>
    <t>DANASABE SABIU</t>
  </si>
  <si>
    <t>ABDULRASHID NUHU</t>
  </si>
  <si>
    <t>UMAR MANSUR</t>
  </si>
  <si>
    <t>ABUBAKAR IBRAHIM</t>
  </si>
  <si>
    <t>UMAR K YANKATSARI</t>
  </si>
  <si>
    <t>NASURU SAIDU</t>
  </si>
  <si>
    <t>IBRAHIM MUSTAPA</t>
  </si>
  <si>
    <t>YAHAYA ALIYU</t>
  </si>
  <si>
    <t>AMIRA SANI UMAR</t>
  </si>
  <si>
    <t>08\07</t>
  </si>
  <si>
    <t>PROMOTION POST (71)</t>
  </si>
  <si>
    <t>Mustapa Dayyabu</t>
  </si>
  <si>
    <t>Ghali Inuwa</t>
  </si>
  <si>
    <t>Ahmad Ado Tsakuwa</t>
  </si>
  <si>
    <t>Muhammad Dawaki</t>
  </si>
  <si>
    <t>danladi garba Ali</t>
  </si>
  <si>
    <t>Sadiya Abdullahi</t>
  </si>
  <si>
    <t>Khadija Bello</t>
  </si>
  <si>
    <t>Hassan S Ahmad</t>
  </si>
  <si>
    <t>Abubkar Tijjani Garba</t>
  </si>
  <si>
    <t>Aminu Salmanu</t>
  </si>
  <si>
    <t>Mubarak Ibrahim Sale</t>
  </si>
  <si>
    <t>Aisha Usman</t>
  </si>
  <si>
    <t>Saude Alasan</t>
  </si>
  <si>
    <t>Jamila Yakubu</t>
  </si>
  <si>
    <t>Aisha Tukur</t>
  </si>
  <si>
    <t>Muhammad Farouk Yola</t>
  </si>
  <si>
    <t>Said Garba Abdulkadir</t>
  </si>
  <si>
    <t>Rabiu Adamu Sualaiman</t>
  </si>
  <si>
    <t>Sale Mubarak Ibrahim</t>
  </si>
  <si>
    <t>Danladi Hussain Yahaya</t>
  </si>
  <si>
    <t>Yusuf Mustapa</t>
  </si>
  <si>
    <t>Ado Umar Ado</t>
  </si>
  <si>
    <t>Rabi Salisu Inuwa</t>
  </si>
  <si>
    <t>Ubaida Bashir Yusuf</t>
  </si>
  <si>
    <t>Basiru Ibrahim</t>
  </si>
  <si>
    <t>Ibrahim Saidu</t>
  </si>
  <si>
    <t>Zailani M. Dosan</t>
  </si>
  <si>
    <t>Almustapa B. Adamu</t>
  </si>
  <si>
    <t>Muhammad Lawan</t>
  </si>
  <si>
    <t>Abdullahi Salisu</t>
  </si>
  <si>
    <t>Danjuma Nagiwa</t>
  </si>
  <si>
    <t>Nababa Yakubu</t>
  </si>
  <si>
    <t>Abdullahi Sani kokre</t>
  </si>
  <si>
    <t>Ibrahim B Jalal</t>
  </si>
  <si>
    <t>Zaarau Adam Elyakub</t>
  </si>
  <si>
    <t>Aminu Tijjani</t>
  </si>
  <si>
    <t>Ado Yahaya</t>
  </si>
  <si>
    <t>Abba Shuaibu Umar</t>
  </si>
  <si>
    <t>Abdulazizi Umar</t>
  </si>
  <si>
    <t>Zahrau Aminu Umar</t>
  </si>
  <si>
    <t>Mustapa B Mustapa</t>
  </si>
  <si>
    <t>Nafisa Nasidi</t>
  </si>
  <si>
    <t>Amina Dogo</t>
  </si>
  <si>
    <t>Ibrahim M Ahmed</t>
  </si>
  <si>
    <t>Kamilu Ibrahim</t>
  </si>
  <si>
    <t>Abdullahi Auwalu</t>
  </si>
  <si>
    <t>Ibrahim Isah</t>
  </si>
  <si>
    <t>Aminu Y Makama</t>
  </si>
  <si>
    <t>Saleh Rabiu Alasan</t>
  </si>
  <si>
    <t>Sabo Dankoli</t>
  </si>
  <si>
    <t>Nura Tukur Also</t>
  </si>
  <si>
    <t>Fauziyya Surajo Shuaibu</t>
  </si>
  <si>
    <t>Abdullahi Umar Garba</t>
  </si>
  <si>
    <t>Dayyabu S Gano</t>
  </si>
  <si>
    <t>08\15</t>
  </si>
  <si>
    <t>Bilkisu Hassan Abdul</t>
  </si>
  <si>
    <t>Abdulrashid Salisu Baba</t>
  </si>
  <si>
    <t>Mustapa Aminu A</t>
  </si>
  <si>
    <t>Salisu Umar</t>
  </si>
  <si>
    <t>Abdullahi Musa</t>
  </si>
  <si>
    <t>Yahaya Abdulaziz</t>
  </si>
  <si>
    <t>Usman Mustapa</t>
  </si>
  <si>
    <t>Ismail Sani</t>
  </si>
  <si>
    <t>Muhammad I salisu</t>
  </si>
  <si>
    <t>Iliyasu Sunusi</t>
  </si>
  <si>
    <t>Ahmad Saadu</t>
  </si>
  <si>
    <t>Lukman G Danmaliki</t>
  </si>
  <si>
    <t>Aisha Ibrahim Abdul</t>
  </si>
  <si>
    <t>10\15</t>
  </si>
  <si>
    <t>Munkaila Abdullahi</t>
  </si>
  <si>
    <t>Muhammad Abdulkadir</t>
  </si>
  <si>
    <t>Nura Abubakar Muazu</t>
  </si>
  <si>
    <t>Yusuf Abdullahi</t>
  </si>
  <si>
    <t>Abdulmuminu Hafiz</t>
  </si>
  <si>
    <t xml:space="preserve">Abdullahi Sani </t>
  </si>
  <si>
    <t>Umar Musa</t>
  </si>
  <si>
    <t>Abubakar Aliyu</t>
  </si>
  <si>
    <t>Abdullahi I Sulaiman</t>
  </si>
  <si>
    <t>Bashir Salisu</t>
  </si>
  <si>
    <t>Sani Alto Danbala</t>
  </si>
  <si>
    <t>Aminu Uba Musa</t>
  </si>
  <si>
    <t>Usaini Ibrahim</t>
  </si>
  <si>
    <t>Ado Sale</t>
  </si>
  <si>
    <t>Musbahu abdulkadir</t>
  </si>
  <si>
    <t>Auwalu Bako Barde</t>
  </si>
  <si>
    <t>Abubakar Sani Garba</t>
  </si>
  <si>
    <t>Alasan Aminu</t>
  </si>
  <si>
    <t>Abubakar Lawan</t>
  </si>
  <si>
    <t>abdullahi Nuhu</t>
  </si>
  <si>
    <t>Musa M. Saraki</t>
  </si>
  <si>
    <t>Fatihu Shehu Isah</t>
  </si>
  <si>
    <t>Muhammad Umar Yola</t>
  </si>
  <si>
    <t>Abdullahi Bala</t>
  </si>
  <si>
    <t>Ali S Faragai</t>
  </si>
  <si>
    <t>CONH</t>
  </si>
  <si>
    <t>Maryam Abdullahi</t>
  </si>
  <si>
    <t>04\6</t>
  </si>
  <si>
    <t>Auwalu M. Hausawa</t>
  </si>
  <si>
    <t>Danjummai Isyaku</t>
  </si>
  <si>
    <t>Ibrahim Kore</t>
  </si>
  <si>
    <t>Gambo Alkassim</t>
  </si>
  <si>
    <t>Nababa Hausawa</t>
  </si>
  <si>
    <t>Ibrahim Alhassan</t>
  </si>
  <si>
    <t>Dalladi R/Kwauro</t>
  </si>
  <si>
    <t>Umar Dauda</t>
  </si>
  <si>
    <t>07\12</t>
  </si>
  <si>
    <t>Ibrahim Y Bashir</t>
  </si>
  <si>
    <t>Kabiru Lamido</t>
  </si>
  <si>
    <t>08\09</t>
  </si>
  <si>
    <t>Hassan Namadi</t>
  </si>
  <si>
    <t>Ahmad M Dambazau</t>
  </si>
  <si>
    <t>Mukhtar Isah</t>
  </si>
  <si>
    <t>Nafiu Sani D/H</t>
  </si>
  <si>
    <t>14\10</t>
  </si>
  <si>
    <t>Naiba Uba</t>
  </si>
  <si>
    <t>Muhammad Danlole</t>
  </si>
  <si>
    <t>Tijjani M. Sani</t>
  </si>
  <si>
    <t>05\08</t>
  </si>
  <si>
    <t>06\08</t>
  </si>
  <si>
    <t>Sulaiman Nasuru</t>
  </si>
  <si>
    <t>Abdullahi S Hassan</t>
  </si>
  <si>
    <t>Bello Abubakar</t>
  </si>
  <si>
    <t>Mahmud Auwalu</t>
  </si>
  <si>
    <t>Salisu Rabiu</t>
  </si>
  <si>
    <t>Ahmad Musa</t>
  </si>
  <si>
    <t>08\10</t>
  </si>
  <si>
    <t>Abba Muhammad</t>
  </si>
  <si>
    <t>04\11</t>
  </si>
  <si>
    <t>Hannatu A Abubakar</t>
  </si>
  <si>
    <t>Abubakar Malami</t>
  </si>
  <si>
    <t>Muhammaad A Zubair</t>
  </si>
  <si>
    <t>Murtala Zakara D</t>
  </si>
  <si>
    <t>Abubakar U Gambo</t>
  </si>
  <si>
    <t>Adamu Lawan</t>
  </si>
  <si>
    <t>Murtala Aliyu</t>
  </si>
  <si>
    <t>Nabila Ibrahim</t>
  </si>
  <si>
    <t>Sadiq Kawu Bala</t>
  </si>
  <si>
    <t>Masud Salisu</t>
  </si>
  <si>
    <t>Muntari Marafa</t>
  </si>
  <si>
    <t>Usaini Yahaya</t>
  </si>
  <si>
    <t>Shuaibu H Sumaila</t>
  </si>
  <si>
    <t>Abubakar Haruna</t>
  </si>
  <si>
    <t>Muhammad U Ibrahim</t>
  </si>
  <si>
    <t>Abdullahi N Ibrahim</t>
  </si>
  <si>
    <t>04\09</t>
  </si>
  <si>
    <t>Sule Isyaku Sule</t>
  </si>
  <si>
    <t>Khadija A Ilyasu</t>
  </si>
  <si>
    <t>Zulaihat Abdulrazaq</t>
  </si>
  <si>
    <t>Jibrin Rayyanu</t>
  </si>
  <si>
    <t>Maimuna Auwal</t>
  </si>
  <si>
    <t>Hauwa A ilyasu</t>
  </si>
  <si>
    <t>Lawan Jagemu</t>
  </si>
  <si>
    <t>Yusuf M. Sani</t>
  </si>
  <si>
    <t>05\9</t>
  </si>
  <si>
    <t>05\12</t>
  </si>
  <si>
    <t>Alkassim Abdulhamid</t>
  </si>
  <si>
    <t>Rabiu Muhamad</t>
  </si>
  <si>
    <t>Murtala S Isah</t>
  </si>
  <si>
    <t>Abdulsalam Idris</t>
  </si>
  <si>
    <t>Aliyu A. Yahaya</t>
  </si>
  <si>
    <t>Amina Tijjani</t>
  </si>
  <si>
    <t>Muhammad Muaz</t>
  </si>
  <si>
    <t>Shuaibu Sabo</t>
  </si>
  <si>
    <t>Amina Lawan</t>
  </si>
  <si>
    <t>Abubakar Musa</t>
  </si>
  <si>
    <t>Sani TijjaniIbrahim</t>
  </si>
  <si>
    <t>Ibrahim Musa</t>
  </si>
  <si>
    <t>Safiya Yunusa</t>
  </si>
  <si>
    <t>09\06</t>
  </si>
  <si>
    <t>Muhammad Sagagi</t>
  </si>
  <si>
    <t>Murja Shitu</t>
  </si>
  <si>
    <t>Iliyasu Auwalu</t>
  </si>
  <si>
    <t>10\08</t>
  </si>
  <si>
    <t>Sunusi Ismail</t>
  </si>
  <si>
    <t>Kabiru Salisu</t>
  </si>
  <si>
    <t>Auwalu Sallau</t>
  </si>
  <si>
    <t>FISHERIES SECTION</t>
  </si>
  <si>
    <t>Hauwau Abdullahi</t>
  </si>
  <si>
    <t>Ahmad Kabir</t>
  </si>
  <si>
    <t>Iliyasu Jafar Idris</t>
  </si>
  <si>
    <t>Aliyu Muhd Maikaba</t>
  </si>
  <si>
    <t>Lawan M Jasawa</t>
  </si>
  <si>
    <t xml:space="preserve">Ali Garba </t>
  </si>
  <si>
    <t>Marwan Abubakar</t>
  </si>
  <si>
    <t>10\10</t>
  </si>
  <si>
    <t>Ibrahim alhassan</t>
  </si>
  <si>
    <t>Abdulmuminu Kore</t>
  </si>
  <si>
    <t>Sarki Yusuf Bayero</t>
  </si>
  <si>
    <t>Sabo Shuaibu</t>
  </si>
  <si>
    <t>Muhammad Abdu</t>
  </si>
  <si>
    <t>Adamu K Sarki</t>
  </si>
  <si>
    <t>Abubakar Sabiu</t>
  </si>
  <si>
    <t>Balarabe Sule</t>
  </si>
  <si>
    <t>Auwalu Iliyasu</t>
  </si>
  <si>
    <t>Rabiu Ismail</t>
  </si>
  <si>
    <t>AbdulKadir Abubakar</t>
  </si>
  <si>
    <t>Bashir Mukhtar</t>
  </si>
  <si>
    <t>Salisu Muhammad</t>
  </si>
  <si>
    <t>Abubakar Ibrahim</t>
  </si>
  <si>
    <t>Abdulhamid I Kilishi</t>
  </si>
  <si>
    <t>Aliyu Ahmad Aliyu</t>
  </si>
  <si>
    <t>Abdulrazak Rabiu</t>
  </si>
  <si>
    <t>Muktar Idris</t>
  </si>
  <si>
    <t>Sani Yau Sarai</t>
  </si>
  <si>
    <t>Abubakar Umar</t>
  </si>
  <si>
    <t>Hamza Tijjani</t>
  </si>
  <si>
    <t>08\08</t>
  </si>
  <si>
    <t>12\10</t>
  </si>
  <si>
    <t>Nasuru Salihu</t>
  </si>
  <si>
    <t>Aminu Wada</t>
  </si>
  <si>
    <t>Shuaibu Auwalu</t>
  </si>
  <si>
    <t>Mustapa Idris Abdullahi</t>
  </si>
  <si>
    <t xml:space="preserve">Musbahu Umar </t>
  </si>
  <si>
    <t>Adamu Aliyu Yusuf</t>
  </si>
  <si>
    <t>Abdulmuminu Rabiu</t>
  </si>
  <si>
    <t>Musa Muhamamad</t>
  </si>
  <si>
    <t>Lawan Musa</t>
  </si>
  <si>
    <t>Isah Muhd Galadima</t>
  </si>
  <si>
    <t>Aliyu Bashir</t>
  </si>
  <si>
    <t>Muhammad Lawan Bashir</t>
  </si>
  <si>
    <t>05\06</t>
  </si>
  <si>
    <t>05\07</t>
  </si>
  <si>
    <t>05\09</t>
  </si>
  <si>
    <t>09\09</t>
  </si>
  <si>
    <t>Dahiru Adamu Gano</t>
  </si>
  <si>
    <t>Abdulhakim J. Muhd</t>
  </si>
  <si>
    <t>Ibrahim Abubakar</t>
  </si>
  <si>
    <t>Rashida A. Dandago</t>
  </si>
  <si>
    <t>Bello Adamu</t>
  </si>
  <si>
    <t>Abdullahi Rabiu</t>
  </si>
  <si>
    <t>09\12</t>
  </si>
  <si>
    <t>Bashir Garba</t>
  </si>
  <si>
    <t xml:space="preserve"> Shehu Shayi Imam</t>
  </si>
  <si>
    <t>Security services</t>
  </si>
  <si>
    <t>Maintainance Allowance</t>
  </si>
  <si>
    <t>GENERAL SUMMARY OF THE RECURRENT EXPENDITURE 2025</t>
  </si>
  <si>
    <t>provi</t>
  </si>
  <si>
    <t>RURAL POSTING</t>
  </si>
  <si>
    <t>21020307</t>
  </si>
  <si>
    <t>21020407</t>
  </si>
  <si>
    <t>21020507</t>
  </si>
  <si>
    <t>Umar Maitama</t>
  </si>
  <si>
    <t>Ibrahim Garba</t>
  </si>
  <si>
    <t>RURAL POST</t>
  </si>
  <si>
    <t>SHIFT</t>
  </si>
  <si>
    <t>OFFICE OF THE CHAIRMAN</t>
  </si>
  <si>
    <t>SECRETARY</t>
  </si>
  <si>
    <t>PERSONNEL MANAGEMENT DEPARTMENT</t>
  </si>
  <si>
    <t>UMAR KABIR SULEIMAN</t>
  </si>
  <si>
    <t>MUHAMMAD ABDULKARIM ALHASSAN</t>
  </si>
  <si>
    <t>MUDASSIR KABIR IBRAHIM</t>
  </si>
  <si>
    <t>KHADIJA BABAYO SAID</t>
  </si>
  <si>
    <t>ASMAU NASIR</t>
  </si>
  <si>
    <t>GALI INUWA</t>
  </si>
  <si>
    <t>AMINU ABUBAKAR MAHMUD</t>
  </si>
  <si>
    <t>YUSUF ABDULLAHI</t>
  </si>
  <si>
    <t>SULE DAWAKIJI</t>
  </si>
  <si>
    <t>SHA AIBU HARUNA</t>
  </si>
  <si>
    <t>SALISU ISMAIL</t>
  </si>
  <si>
    <t>RABIU TSOHO</t>
  </si>
  <si>
    <t>MUJAHEED MUHAMMAD HAMZA</t>
  </si>
  <si>
    <t>MUHAMMAD ALASSAN SHAAIBU</t>
  </si>
  <si>
    <t>M.UBALE NAMAKOLE</t>
  </si>
  <si>
    <t>GARBA SAISU</t>
  </si>
  <si>
    <t>FATIMA KAWU BALA</t>
  </si>
  <si>
    <t>FAIZA SULEMAN UMAR</t>
  </si>
  <si>
    <t>DAHIRU UBALE</t>
  </si>
  <si>
    <t>AUWALU SULE</t>
  </si>
  <si>
    <t>ABUBAKAR ISMAIL</t>
  </si>
  <si>
    <t>ABDURRAHMAN JAFARU</t>
  </si>
  <si>
    <t>USMAN KAWU BALA</t>
  </si>
  <si>
    <t>UMAR FAROUK AUWAL</t>
  </si>
  <si>
    <t>TIJJANI MUHD INUWA</t>
  </si>
  <si>
    <t>TABAWA SALISU</t>
  </si>
  <si>
    <t>SAFIYA MUHAMMAD GARBA</t>
  </si>
  <si>
    <t>SAIDU SARKI</t>
  </si>
  <si>
    <t>JIBRIN IBRAHIM</t>
  </si>
  <si>
    <t>KABIR IBRAHIM KABIR</t>
  </si>
  <si>
    <t>MAHMUD ABUBAKAR</t>
  </si>
  <si>
    <t>MAIMUNA RABIU HASSAN</t>
  </si>
  <si>
    <t>MARYAM IBRAHIM MUHAMMAD</t>
  </si>
  <si>
    <t>MUDANSIR MUKTAR</t>
  </si>
  <si>
    <t>MUNTARI JIBRIN IBRAHIM</t>
  </si>
  <si>
    <t>NURA LABARAN ALASAN</t>
  </si>
  <si>
    <t>RABIU TASIU RABIU</t>
  </si>
  <si>
    <t>NASIRU HAMISU</t>
  </si>
  <si>
    <t>UMAR TUKUR</t>
  </si>
  <si>
    <t>ABUBAKAR YUSUF HUSSAINI</t>
  </si>
  <si>
    <t>AFIYA YUSIF HUSSAINI</t>
  </si>
  <si>
    <t>AHMAD AUWAL YAKASAI</t>
  </si>
  <si>
    <t>AHMAD HUSSAINI HASHIM</t>
  </si>
  <si>
    <t>AMINA RABIU ABDULLAHI</t>
  </si>
  <si>
    <t>AMINU SANI</t>
  </si>
  <si>
    <t>AYASHE SHUAIBU</t>
  </si>
  <si>
    <t>AZIMA UWAIS</t>
  </si>
  <si>
    <t>BADAMASI BALA</t>
  </si>
  <si>
    <t>BASHIR LABARAN</t>
  </si>
  <si>
    <t>BINTA ASHIRU</t>
  </si>
  <si>
    <t>FATIMA BALA SALIHU</t>
  </si>
  <si>
    <t>GARBA LABU GANO</t>
  </si>
  <si>
    <t>HAFSAT YUSUF HUSSAINI</t>
  </si>
  <si>
    <t>HUSSAINA UMAR</t>
  </si>
  <si>
    <t>TUKUR AHMAD HABIB</t>
  </si>
  <si>
    <t>USMAN MUHAMMAD INUWA</t>
  </si>
  <si>
    <t>ABDULMUMINI TASIU RABIU</t>
  </si>
  <si>
    <t>AMINU ABDULMUMINU</t>
  </si>
  <si>
    <t>IBRAHIM SAADU</t>
  </si>
  <si>
    <t>JIBRIN B.MUHD</t>
  </si>
  <si>
    <t>KHADIJA IDRIS SHEHU</t>
  </si>
  <si>
    <t>DAHIRU KASIM</t>
  </si>
  <si>
    <t>PROMOTION POST (48)</t>
  </si>
  <si>
    <t>PROMOTION POST (49)</t>
  </si>
  <si>
    <t>PROMOTION POST (50)</t>
  </si>
  <si>
    <t>PROMOTION POST (51)</t>
  </si>
  <si>
    <t>PROMOTION POST (52)</t>
  </si>
  <si>
    <t>INUWA ALI</t>
  </si>
  <si>
    <t>INUWA MAHMUD AHMAD</t>
  </si>
  <si>
    <t>ISAH ALI</t>
  </si>
  <si>
    <t>JIBRIN YAHAYA</t>
  </si>
  <si>
    <t>KAMILU SANI ALIYU</t>
  </si>
  <si>
    <t>KHADIJA MUSA MAMMAN</t>
  </si>
  <si>
    <t>MANNIRA IBRAHIM BELLO</t>
  </si>
  <si>
    <t>MANSUR NASIRU IBRAHIM</t>
  </si>
  <si>
    <t>MARYAM HASSAN GARBA</t>
  </si>
  <si>
    <t>MUBARAK KABIR WUDIL</t>
  </si>
  <si>
    <t>MUHAMMAD ABDULLAHI ABUBAKAR</t>
  </si>
  <si>
    <t>MUHAMMAD RISLAN BAFFA</t>
  </si>
  <si>
    <t>MURTALA GARBA</t>
  </si>
  <si>
    <t>MUSA MUHAMMAD SABO</t>
  </si>
  <si>
    <t>NAFISA LAWAN MUHAMMAD</t>
  </si>
  <si>
    <t>NASIRU AHMAD</t>
  </si>
  <si>
    <t>NUHU LAWAN</t>
  </si>
  <si>
    <t>NURA IBRAHIM ZAKARI</t>
  </si>
  <si>
    <t>NURA RABIU ALASSAN</t>
  </si>
  <si>
    <t>RABIATU BELLO ADAMU</t>
  </si>
  <si>
    <t>RUKAYYA FAROUK ADAMU</t>
  </si>
  <si>
    <t>RUKAYYA BELLO ADAMU</t>
  </si>
  <si>
    <t>RUMAISA YAKUBU DALHATU</t>
  </si>
  <si>
    <t>SAADATU SANI AMINU</t>
  </si>
  <si>
    <t>SABIU BELLO SABIU</t>
  </si>
  <si>
    <t>SABIU MUHAMMAD</t>
  </si>
  <si>
    <t>SADI MUAZU</t>
  </si>
  <si>
    <t>SAFINA MUSA BAKO</t>
  </si>
  <si>
    <t>SALISU AHMAD SALISU</t>
  </si>
  <si>
    <t>SALISU SABO</t>
  </si>
  <si>
    <t>SALSU TASIU SULEMAN</t>
  </si>
  <si>
    <t>SAMIRA ADAMU UBA</t>
  </si>
  <si>
    <t>SANI ADO KERA</t>
  </si>
  <si>
    <t>SANI MUHAMMAD</t>
  </si>
  <si>
    <t>SHAFAATU HALADU</t>
  </si>
  <si>
    <t>SHEHU YAHAYA</t>
  </si>
  <si>
    <t>SHAAIBU BALA SALIHU</t>
  </si>
  <si>
    <t>SUMAYYA USMAN</t>
  </si>
  <si>
    <t>TAHAMI ABDULLAHI RABIU</t>
  </si>
  <si>
    <t>UMAR LAWAN</t>
  </si>
  <si>
    <t>UMMAHANI YAHAYA KHALID</t>
  </si>
  <si>
    <t>UMMASSALAMA MUHAMMAD BELLO</t>
  </si>
  <si>
    <t>YAHAYA AUWALU KANTSI</t>
  </si>
  <si>
    <t>YAKUBU BALA USMAN</t>
  </si>
  <si>
    <t>YUSUF NASIRU IBRAHIM</t>
  </si>
  <si>
    <t>ZAHARADDEEN YAHAYA</t>
  </si>
  <si>
    <t>ZAINAB MUHAMMAD</t>
  </si>
  <si>
    <t>ZAKARIYYA TIJJANI UMAR</t>
  </si>
  <si>
    <t>ZULAIHAT MUHD SALIS</t>
  </si>
  <si>
    <t>SULAIMAN TUKUR</t>
  </si>
  <si>
    <t>AUWAL KABIR</t>
  </si>
  <si>
    <t>MUBARAK IBRAHIM ALASAN</t>
  </si>
  <si>
    <t>MUHAMMAD GARBA</t>
  </si>
  <si>
    <t>MUSBAHU MUHAMMAD AHMAD</t>
  </si>
  <si>
    <t>SALIHU A WAZIRI</t>
  </si>
  <si>
    <t>MARYAM ABDULLAHI</t>
  </si>
  <si>
    <t>MURTALA IBRAHIM Y,</t>
  </si>
  <si>
    <t>MUSBAHU SALE  SULEIMAN</t>
  </si>
  <si>
    <t>NAFISA ISAH</t>
  </si>
  <si>
    <t>NAFIU ADAMU</t>
  </si>
  <si>
    <t>NAZIFI MUSA SULEIMAN</t>
  </si>
  <si>
    <t>NAZIYA ADO SULEIMAN</t>
  </si>
  <si>
    <t>NURA ADAMU HASSAN</t>
  </si>
  <si>
    <t>NURA SHEHU SULEIMAN</t>
  </si>
  <si>
    <t>SADIQ MUSTAPHA ALASSAN</t>
  </si>
  <si>
    <t>SADIYA ISA IDRIS</t>
  </si>
  <si>
    <t>SALAMATU SULAIMAN ABUBAKAR</t>
  </si>
  <si>
    <t>SALISU MALAMI</t>
  </si>
  <si>
    <t>SHAMSUDDEEN ABDULLAHI</t>
  </si>
  <si>
    <t>SULEIMAN UKASHATU</t>
  </si>
  <si>
    <t>UMMA A BELLO</t>
  </si>
  <si>
    <t>USAINI UMAR USMAN</t>
  </si>
  <si>
    <t>UZAIRU BAFFA ABDULLAHI</t>
  </si>
  <si>
    <t>ZAHRA ABDULLAHI USMAN</t>
  </si>
  <si>
    <t>ABDULLAHI IBRAHIM ABDUL</t>
  </si>
  <si>
    <t>ABDULMALIK A BELLO</t>
  </si>
  <si>
    <t>ABDURRAHMAN HAMZA WALI</t>
  </si>
  <si>
    <t>ABUBAKAR ABDULLAHI ALASSAN</t>
  </si>
  <si>
    <t>AISHA ALASSAN IBRAHIM</t>
  </si>
  <si>
    <t>AISHA MUHAMMAD</t>
  </si>
  <si>
    <t>AISHA YAHAYA DAN ASABE</t>
  </si>
  <si>
    <t>ALIYU SHUAIBU AHMAD</t>
  </si>
  <si>
    <t>AMINA MUSTAPHA UMAR</t>
  </si>
  <si>
    <t>AMINA RABIU MUHAMMAD</t>
  </si>
  <si>
    <t>AMINU GARBA BALA</t>
  </si>
  <si>
    <t>ASHIRU ALASSAN SHUAIBU</t>
  </si>
  <si>
    <t>ASIYA ABUBAKAR SANTALI</t>
  </si>
  <si>
    <t>AUWAL MUSA KHALID</t>
  </si>
  <si>
    <t>AYUBA MUHAMMAD ALASSAN</t>
  </si>
  <si>
    <t>BELLO BAWA</t>
  </si>
  <si>
    <t>BILKISU ABUBAKAR MUHD</t>
  </si>
  <si>
    <t>BILKISU USMAN ABDULLAHI</t>
  </si>
  <si>
    <t>DAHIRU MUHAMMAD</t>
  </si>
  <si>
    <t>FATIMA ABUBAKAR MUHD</t>
  </si>
  <si>
    <t>FATIMA IBRAHIM KANTSI</t>
  </si>
  <si>
    <t>FATIMA SALISU TAHIR</t>
  </si>
  <si>
    <t>FATIMA SULEIMAN</t>
  </si>
  <si>
    <t>HABIBA SHEHU ALIYU</t>
  </si>
  <si>
    <t>HABIBA SHEHU DANBABA</t>
  </si>
  <si>
    <t>HAFSAT SHAAIBU ISMAIL</t>
  </si>
  <si>
    <t>HAJARA MUHAMMAD ABDULLAHI</t>
  </si>
  <si>
    <t>HALIFA SABO DANTATA</t>
  </si>
  <si>
    <t>HALIMA MUHD ALIYU</t>
  </si>
  <si>
    <t>HARUNA ALHASSAN</t>
  </si>
  <si>
    <t>HARUNA MUHD</t>
  </si>
  <si>
    <t>MUAZU HAFIZU ISMAIL</t>
  </si>
  <si>
    <t>MURTALA MUSA KUKA</t>
  </si>
  <si>
    <t>MUSA ILIYASU</t>
  </si>
  <si>
    <t>MUSA ISMAIL</t>
  </si>
  <si>
    <t>MUSA SABO ADAMU</t>
  </si>
  <si>
    <t>MUSTAPHA ADO JIDO</t>
  </si>
  <si>
    <t>NAZIRU BAFFA</t>
  </si>
  <si>
    <t>RABI MUSA INUWA</t>
  </si>
  <si>
    <t>RABI JIBRIN AKWA</t>
  </si>
  <si>
    <t>SAID BAKO ABDULLAHI</t>
  </si>
  <si>
    <t>SAKARADU SABO</t>
  </si>
  <si>
    <t>SHAFIU ADO</t>
  </si>
  <si>
    <t>SHEHU HALADU USMAN</t>
  </si>
  <si>
    <t>UMAR TSOHO</t>
  </si>
  <si>
    <t>YAHAYA NAFIU SULEMAN</t>
  </si>
  <si>
    <t>YUSUF BELLO ADAMU</t>
  </si>
  <si>
    <t>ZAKARI SANI</t>
  </si>
  <si>
    <t>ABBA INUWA</t>
  </si>
  <si>
    <t>ABDULKADIR ISA</t>
  </si>
  <si>
    <t>ABUDARDA I MAARUF</t>
  </si>
  <si>
    <t>ADAMU ABUBAKAR</t>
  </si>
  <si>
    <t>ADAMU AMINU ABDULLAHI</t>
  </si>
  <si>
    <t>ADAMU YUSUF ADAMU</t>
  </si>
  <si>
    <t>ALIYU AHMAD ABDU</t>
  </si>
  <si>
    <t>AMINA HAMISU ABDULLAHI</t>
  </si>
  <si>
    <t>AMINU ABDULKARIM</t>
  </si>
  <si>
    <t>AUWAL GARBA MUHAMMAD</t>
  </si>
  <si>
    <t>AUWALU BALA MATO</t>
  </si>
  <si>
    <t>BAHIJJA IBRAHIM ABBA</t>
  </si>
  <si>
    <t>BALA USMAN</t>
  </si>
  <si>
    <t>BINTA SANI</t>
  </si>
  <si>
    <t>FATIMA ABDULLAHI SUWAID</t>
  </si>
  <si>
    <t>FATIMA USMAN SALE</t>
  </si>
  <si>
    <t>HAFSAT ABDULLAHI KARAYE</t>
  </si>
  <si>
    <t>HAFSAT AHMAD UMAR</t>
  </si>
  <si>
    <t>HALLIRU UMAR</t>
  </si>
  <si>
    <t>HAUWA YAHAYA</t>
  </si>
  <si>
    <t>HUSSAINI UMAR SHAFIU</t>
  </si>
  <si>
    <t>IMAM ABUB AKAR</t>
  </si>
  <si>
    <t>ISAH ABDULLAHI</t>
  </si>
  <si>
    <t>ISAH HASHIM JIBRIN</t>
  </si>
  <si>
    <t>KABIRU YUSUF YUSUF</t>
  </si>
  <si>
    <t>MAGAJI LABARAN ALASAN</t>
  </si>
  <si>
    <t>MAHI DAHIRU HUDU</t>
  </si>
  <si>
    <t>MARYAM A YUNUSA</t>
  </si>
  <si>
    <t>SHEHU MUHD SADIQ</t>
  </si>
  <si>
    <t>SHITU SANI</t>
  </si>
  <si>
    <t>UMMASSALAMA ABDULLAHI</t>
  </si>
  <si>
    <t>UMMI ABUBAKAR ADAM</t>
  </si>
  <si>
    <t>USAINI MUHD</t>
  </si>
  <si>
    <t>YAU ABDULLAHI YAU</t>
  </si>
  <si>
    <t>YAHAYA SALISU</t>
  </si>
  <si>
    <t>ZAINAB ABDULLAHI ISIYAKU</t>
  </si>
  <si>
    <t>AISHA IDRIS ADAM</t>
  </si>
  <si>
    <t>ABDULLAHI YAHAYA</t>
  </si>
  <si>
    <t>ABDURRAZAK MUHD</t>
  </si>
  <si>
    <t>ABUBAKAR ABDULKAREEM</t>
  </si>
  <si>
    <t>ABUBAKAR JIBRIN NA ALLAH</t>
  </si>
  <si>
    <t>AHMAD ABUBAKAR</t>
  </si>
  <si>
    <t>AISHA MUSA BALA</t>
  </si>
  <si>
    <t>AISHA SANI BALARABE</t>
  </si>
  <si>
    <t>AISHA ZUBAIRU SALE</t>
  </si>
  <si>
    <t>ALIYU M INUWA</t>
  </si>
  <si>
    <t>AMINA IBRAHIM SHEHU</t>
  </si>
  <si>
    <t>AUWALU ABUBAKAR</t>
  </si>
  <si>
    <t>AUWALU IBRAHIM</t>
  </si>
  <si>
    <t>BABA SHEHU</t>
  </si>
  <si>
    <t>BABANGIDA AMINU</t>
  </si>
  <si>
    <t>BILKISU ISMAIL MUHD</t>
  </si>
  <si>
    <t>FIDDAUSI ABDULLAHI YUSUF</t>
  </si>
  <si>
    <t>FIDDAUSI ADO BELLO</t>
  </si>
  <si>
    <t>GARBA ABDULLAHI</t>
  </si>
  <si>
    <t>HABIBA SULEIMAN</t>
  </si>
  <si>
    <t>HADIZA UMAR ADAM</t>
  </si>
  <si>
    <t>HADIZA HARUNA ALIYU</t>
  </si>
  <si>
    <t>HAFIZU ISMAIL MUAZU</t>
  </si>
  <si>
    <t>HASIYA MUHD ABUBAKAR</t>
  </si>
  <si>
    <t>HAUWA MUSA ABUBAKAR</t>
  </si>
  <si>
    <t xml:space="preserve">IBRAHIM AHMAD </t>
  </si>
  <si>
    <t>JAMILU MUSA GANO</t>
  </si>
  <si>
    <t>KHADIJA MUSTAPHA</t>
  </si>
  <si>
    <t>HADIJAT ABDULLAHI</t>
  </si>
  <si>
    <t>MAGAJI AHMAD</t>
  </si>
  <si>
    <t>MALAMI TSOHO SARAI</t>
  </si>
  <si>
    <t>MARIYA AMINU KUNDILA</t>
  </si>
  <si>
    <t>MU AWIYA AMINU MAHMUD</t>
  </si>
  <si>
    <t>MUSTAPHA ABDULLAHI</t>
  </si>
  <si>
    <t>SAGIRU ISA CHARE</t>
  </si>
  <si>
    <t>YAKUBU MUHAMMAD SAMBO</t>
  </si>
  <si>
    <t>YAU ISMAIL</t>
  </si>
  <si>
    <t>ABUBAKAR SAMBO</t>
  </si>
  <si>
    <t>ADO YAU</t>
  </si>
  <si>
    <t xml:space="preserve">AISHA M AUWAL </t>
  </si>
  <si>
    <t>AMINU AHMAD IMAM</t>
  </si>
  <si>
    <t>AMADU A ABDULLAHI</t>
  </si>
  <si>
    <t>AUWALU S IBRAHIM</t>
  </si>
  <si>
    <t>BELLO ISMAIL</t>
  </si>
  <si>
    <t>DANLADI SAHE</t>
  </si>
  <si>
    <t>DAUDA HABU</t>
  </si>
  <si>
    <t>DAUDA YAU</t>
  </si>
  <si>
    <t>FARIDA ABOBAKAR BELLO</t>
  </si>
  <si>
    <t>HABIBA MUSA MUSTAPHA</t>
  </si>
  <si>
    <t>HADIZA ABDULLAHI</t>
  </si>
  <si>
    <t>HADIZA SANI WALI</t>
  </si>
  <si>
    <t>HASSAN MUSA DAWALEI</t>
  </si>
  <si>
    <t>HAUWA BASHIR</t>
  </si>
  <si>
    <t>HAUWA MUSA ABDULLAHI</t>
  </si>
  <si>
    <t>HAUWA SANO GANO</t>
  </si>
  <si>
    <t>IBRAHIM SHAAIBU</t>
  </si>
  <si>
    <t>IDRIS HALA</t>
  </si>
  <si>
    <t>KABIRU IBRAHIM</t>
  </si>
  <si>
    <t>LADIFA BALA YAHAYA</t>
  </si>
  <si>
    <t>MURTALA AHMAD</t>
  </si>
  <si>
    <t>MUSBAHU M CHIRANCHI</t>
  </si>
  <si>
    <t>NAFIU YUSUF DAUDA</t>
  </si>
  <si>
    <t>RAZIKAT IBRAHIM</t>
  </si>
  <si>
    <t>SADIYA MOHD IBRAHIM</t>
  </si>
  <si>
    <t>SALISU MUHD GANO</t>
  </si>
  <si>
    <t>SANI SANI YAU</t>
  </si>
  <si>
    <t>NABAHANI MAHMUD</t>
  </si>
  <si>
    <t>RABIU YAHAYA KURA</t>
  </si>
  <si>
    <t>RAFI ATU KABIR</t>
  </si>
  <si>
    <t>SABO SALISU GANO</t>
  </si>
  <si>
    <t>SAFARATU ADO MAMMAN</t>
  </si>
  <si>
    <t>SAFIYA A UMAR</t>
  </si>
  <si>
    <t>SULAIMAN ALIYU USMAN</t>
  </si>
  <si>
    <t>YAHAYA M HASKE</t>
  </si>
  <si>
    <t>YAHAY MUSA</t>
  </si>
  <si>
    <t>ZULZIHZT MUHD TUKUR</t>
  </si>
  <si>
    <t>ADO ALIYU</t>
  </si>
  <si>
    <t>ADO SANI YANKATSARE</t>
  </si>
  <si>
    <t>ALI ABDU DAWAKI</t>
  </si>
  <si>
    <t>AUWALU SHEHU BAYERO</t>
  </si>
  <si>
    <t>BALARABE MAITAMA</t>
  </si>
  <si>
    <t>FATIMA ABDULLAHI MUHD</t>
  </si>
  <si>
    <t>HABIBA ADAMU HASSAN</t>
  </si>
  <si>
    <t>HARUNA DAYYABU</t>
  </si>
  <si>
    <t>HARUNA NAMADI</t>
  </si>
  <si>
    <t>HASSAN ISA GANO</t>
  </si>
  <si>
    <t>IBRAHIM MUHAMMD</t>
  </si>
  <si>
    <t>JAMILU ISMAIL UMAR</t>
  </si>
  <si>
    <t>JAMILU ABBAS</t>
  </si>
  <si>
    <t>JIBRIN ADAMU</t>
  </si>
  <si>
    <t>MUHAMMD SANI BEHUN</t>
  </si>
  <si>
    <t>MARYAM AHMED TUKUR</t>
  </si>
  <si>
    <t>LAWAN JAFAR</t>
  </si>
  <si>
    <t>ABDULLAHI YUNUSA</t>
  </si>
  <si>
    <t>ABDURRAHMAN A TIJJANI</t>
  </si>
  <si>
    <t>AISHATU ALIYU SHEHU</t>
  </si>
  <si>
    <t>AMINA MUHAMMAD</t>
  </si>
  <si>
    <t>AYUBA YAU</t>
  </si>
  <si>
    <t>BINTA DEMBO MURTALA</t>
  </si>
  <si>
    <t>BINTA IDRIS WAZIRI</t>
  </si>
  <si>
    <t>GAMBO A MUSA</t>
  </si>
  <si>
    <t>GARBA ABDU MUHAMMAD</t>
  </si>
  <si>
    <t>HAFIZU NASIRU MUSA</t>
  </si>
  <si>
    <t>HARUNA ADAMU</t>
  </si>
  <si>
    <t>IBRAHIM RABIU</t>
  </si>
  <si>
    <t>IDRIS BASHIR KODE</t>
  </si>
  <si>
    <t>MANSUR BALA</t>
  </si>
  <si>
    <t>RABI UMAR ISMAIL</t>
  </si>
  <si>
    <t>RABIU HALADU</t>
  </si>
  <si>
    <t>RABIU IDRIS GWANGWAZO</t>
  </si>
  <si>
    <t>SHAAIBU GAMBO</t>
  </si>
  <si>
    <t>SUNUSI LIMAN</t>
  </si>
  <si>
    <t>ZAHRA SAIDU</t>
  </si>
  <si>
    <t>ZULAI A GILMA</t>
  </si>
  <si>
    <t>ZULAI MUSA</t>
  </si>
  <si>
    <t>ABUBAKAR G MUHD</t>
  </si>
  <si>
    <t>ABUBAKAR MAHMUD</t>
  </si>
  <si>
    <t>AISHATU USMAN</t>
  </si>
  <si>
    <t>AMINA DAN AZUMI</t>
  </si>
  <si>
    <t>HALADU SULE SHEHU</t>
  </si>
  <si>
    <t>AUWALU UMAR</t>
  </si>
  <si>
    <t>BALARABE SANI YUSUF</t>
  </si>
  <si>
    <t>BILKISU GARBA</t>
  </si>
  <si>
    <t>HADIZA SABO ABDULLAHI</t>
  </si>
  <si>
    <t>IBRAHIM HUSSAINI ALIYU</t>
  </si>
  <si>
    <t>IBRAHIM SAYYADI</t>
  </si>
  <si>
    <t>KABIRU UMAR</t>
  </si>
  <si>
    <t>KAMILU NUHU</t>
  </si>
  <si>
    <t>LAWAN HASSAN</t>
  </si>
  <si>
    <t>MUHAMMAD HADI IYASU</t>
  </si>
  <si>
    <t>MUSTAPHA MAGAJI</t>
  </si>
  <si>
    <t>F</t>
  </si>
  <si>
    <t>Construction of additional classroom blocks at DABA, DANBAGINA, DAWAKIJI, SHEIKH DAHIRU BAUCHI ISLAMIYA GANO, GURJIYA WARDS</t>
  </si>
  <si>
    <t xml:space="preserve">Construction of Additional Classrooms at TSAKUWA,GGJSSTAMBURAWA, JIDO, YARGAYA AND ZOGARAWA wards </t>
  </si>
  <si>
    <t>Construction Of Dams: At DABA, DOSAN, KODE, GURJIYA AND TSKUWA</t>
  </si>
  <si>
    <t>Construction/provision of Road: At DABA, TSAKUWA-DANBAGINA, MAKOLE-DAWAKI, TAMBURAWA-KUMBOTSO, INEC-CIKIN GARIN YANBARAU AND GWANGWAN-KWANAR GURJIYA</t>
  </si>
  <si>
    <t>Construction of Culvert/Drainage At DANBAGINA, BAKIN KWARI-MOFI GANO AND YARGAYA</t>
  </si>
  <si>
    <t>Construction of Juma'at Mosque At DANBAGINA</t>
  </si>
  <si>
    <t>Construction of  mosques At various locations</t>
  </si>
  <si>
    <t>Construction of of Mechanised Boreholes at DOSAN, RINJI, DURAWA, NASARAWAR SULAIMANU, UNGUWAR DOLE, UNGUWAR DUNIYA AND ZOGARAWA</t>
  </si>
  <si>
    <t>Construction/Provision Of Cemeteries AT GURJIYA AND TAMBURAWA</t>
  </si>
  <si>
    <t>Construction/Provision Of Electricity: TRANSFORMER AT GURJIYA</t>
  </si>
  <si>
    <t>Rehabilitation/Repairs- HOSPITAL/HEALTH CENTRES at TUDUN BAYERO AND ZOGARAWA</t>
  </si>
  <si>
    <t>Procurement Of Health/Medical Equipment at YANBARAU, YANKATSARI BEHUN AND ZOGARAWA</t>
  </si>
  <si>
    <t>Rehabilitation of Dams</t>
  </si>
  <si>
    <r>
      <t xml:space="preserve">Procurement/Acquisition Of Land for </t>
    </r>
    <r>
      <rPr>
        <b/>
        <sz val="14"/>
        <color theme="1"/>
        <rFont val="Tahoma"/>
        <family val="2"/>
      </rPr>
      <t>GRAVE YARD</t>
    </r>
    <r>
      <rPr>
        <sz val="14"/>
        <color theme="1"/>
        <rFont val="Tahoma"/>
        <family val="2"/>
      </rPr>
      <t xml:space="preserve"> at DABA ward</t>
    </r>
  </si>
  <si>
    <t>Construction / Provision Of Islamiyya schools At DAWAKI,</t>
  </si>
  <si>
    <t>Construction / Provision Of Islamiyya school At Sabon gari In Daba Ward</t>
  </si>
  <si>
    <t>Renovation of JUMAAT mosques at DABA, DANBAGINA WARD</t>
  </si>
  <si>
    <t xml:space="preserve">Construction of Sinor Secondary School DANBAGINA wards </t>
  </si>
  <si>
    <t>Construction / Provision Of Islamiyya schools At GADON KAYA DOSAN WARD</t>
  </si>
  <si>
    <t>Construction of Primary Health Care Centre IN SHADAI TOWN</t>
  </si>
  <si>
    <t>Construction / Provision Of Roads: At Zogarawa to Nassarawan Yandoya</t>
  </si>
  <si>
    <r>
      <t xml:space="preserve">Construction / Provision Of Infrastructure:
</t>
    </r>
    <r>
      <rPr>
        <b/>
        <sz val="14"/>
        <rFont val="Alasassy Caps"/>
      </rPr>
      <t>OTHER JOINT PROJECT STATE AND LOCAL GOVERNMENT</t>
    </r>
  </si>
  <si>
    <t>10% State IGR</t>
  </si>
  <si>
    <t>10%  State IGR</t>
  </si>
  <si>
    <t>54757781,32</t>
  </si>
  <si>
    <t>Construction Of Traffic /Street Lights Provision of Solar Light at Ministry For LG</t>
  </si>
  <si>
    <t xml:space="preserve">Safety (petrol Tank)  </t>
  </si>
  <si>
    <t>APPROVED 2024</t>
  </si>
  <si>
    <t>ACTUAL 2024</t>
  </si>
  <si>
    <t xml:space="preserve">Construction/Provison of Residential Buildings: SDGs COUNTER FUNDING
</t>
  </si>
  <si>
    <t>Research And Documentations (HOUSE NUMBERING)</t>
  </si>
  <si>
    <t>SUMMARY OF THE APPROVED BUDGET FOR THE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</si>
</sst>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Algerian"/>
      <family val="5"/>
    </font>
    <font>
      <sz val="14"/>
      <color theme="1"/>
      <name val="Calibri"/>
      <family val="2"/>
      <scheme val="minor"/>
    </font>
    <font>
      <b/>
      <sz val="20"/>
      <name val="Baskerville Old Face"/>
      <family val="1"/>
    </font>
    <font>
      <b/>
      <i/>
      <sz val="20"/>
      <color theme="1"/>
      <name val="Bodoni MT Black"/>
      <family val="1"/>
    </font>
    <font>
      <sz val="10"/>
      <name val="Arial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14"/>
      <name val="Tahoma"/>
      <family val="2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20"/>
      <name val="Algerian"/>
      <family val="5"/>
    </font>
    <font>
      <b/>
      <sz val="18"/>
      <name val="Baskerville Old Face"/>
      <family val="1"/>
    </font>
    <font>
      <b/>
      <sz val="18"/>
      <name val="Arial Rounded MT Bold"/>
      <family val="2"/>
    </font>
    <font>
      <b/>
      <i/>
      <sz val="18"/>
      <color theme="1"/>
      <name val="Bodoni MT Black"/>
      <family val="1"/>
    </font>
    <font>
      <sz val="16"/>
      <name val="Tahoma"/>
      <family val="2"/>
    </font>
    <font>
      <sz val="16"/>
      <color theme="1"/>
      <name val="Tahoma"/>
      <family val="2"/>
    </font>
    <font>
      <sz val="14"/>
      <color rgb="FF000000"/>
      <name val="Tahoma"/>
      <family val="2"/>
    </font>
    <font>
      <b/>
      <sz val="28"/>
      <name val="Algerian"/>
      <family val="5"/>
    </font>
    <font>
      <b/>
      <sz val="14"/>
      <color rgb="FF000000"/>
      <name val="Tahoma"/>
      <family val="2"/>
    </font>
    <font>
      <sz val="14"/>
      <color theme="1"/>
      <name val="Tahoma"/>
      <family val="2"/>
      <charset val="204"/>
    </font>
    <font>
      <b/>
      <sz val="14"/>
      <name val="Tahoma"/>
      <family val="2"/>
    </font>
    <font>
      <sz val="14"/>
      <name val="Tahoma"/>
      <family val="2"/>
      <charset val="204"/>
    </font>
    <font>
      <b/>
      <sz val="13"/>
      <color theme="1"/>
      <name val="Tahoma"/>
      <family val="2"/>
    </font>
    <font>
      <b/>
      <sz val="14"/>
      <color rgb="FF000000"/>
      <name val="Tahoma"/>
      <family val="2"/>
      <charset val="204"/>
    </font>
    <font>
      <sz val="14"/>
      <color rgb="FF000000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3"/>
      <color rgb="FF000000"/>
      <name val="Tahoma"/>
      <family val="2"/>
    </font>
    <font>
      <sz val="13"/>
      <color theme="1"/>
      <name val="Tahoma"/>
      <family val="2"/>
    </font>
    <font>
      <b/>
      <sz val="13"/>
      <name val="Tahoma"/>
      <family val="2"/>
    </font>
    <font>
      <b/>
      <sz val="18"/>
      <name val="Tahoma"/>
      <family val="2"/>
    </font>
    <font>
      <b/>
      <i/>
      <sz val="18"/>
      <color theme="1"/>
      <name val="Tahoma"/>
      <family val="2"/>
    </font>
    <font>
      <b/>
      <sz val="13"/>
      <color theme="1"/>
      <name val="Arial Narrow"/>
      <family val="2"/>
    </font>
    <font>
      <sz val="13"/>
      <name val="Tahoma"/>
      <family val="2"/>
    </font>
    <font>
      <sz val="13"/>
      <color theme="1"/>
      <name val="Arial Narrow"/>
      <family val="2"/>
    </font>
    <font>
      <sz val="14"/>
      <color theme="1"/>
      <name val="Arial"/>
      <family val="2"/>
    </font>
    <font>
      <sz val="13"/>
      <name val="Arial Narrow"/>
      <family val="2"/>
    </font>
    <font>
      <b/>
      <sz val="13"/>
      <name val="Arial Narrow"/>
      <family val="2"/>
    </font>
    <font>
      <b/>
      <i/>
      <sz val="14"/>
      <color theme="1"/>
      <name val="Tahoma"/>
      <family val="2"/>
    </font>
    <font>
      <b/>
      <sz val="13"/>
      <color rgb="FF000000"/>
      <name val="Arial Narrow"/>
      <family val="2"/>
    </font>
    <font>
      <sz val="13"/>
      <color rgb="FF000000"/>
      <name val="Tahoma"/>
      <family val="2"/>
    </font>
    <font>
      <sz val="13"/>
      <color rgb="FF000000"/>
      <name val="Arial Narrow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name val="Tahoma"/>
      <family val="2"/>
    </font>
    <font>
      <sz val="12"/>
      <color theme="1"/>
      <name val="Arial"/>
      <family val="2"/>
    </font>
    <font>
      <b/>
      <sz val="16"/>
      <name val="Tahoma"/>
      <family val="2"/>
    </font>
    <font>
      <b/>
      <sz val="14"/>
      <name val="Arial Narrow"/>
      <family val="2"/>
    </font>
    <font>
      <b/>
      <sz val="12"/>
      <color theme="1"/>
      <name val="Calibri"/>
      <family val="2"/>
      <scheme val="minor"/>
    </font>
    <font>
      <sz val="13"/>
      <name val="Tahoma"/>
      <family val="2"/>
      <charset val="204"/>
    </font>
    <font>
      <b/>
      <i/>
      <sz val="14"/>
      <color theme="1"/>
      <name val="Arial"/>
      <family val="2"/>
    </font>
    <font>
      <i/>
      <sz val="14"/>
      <color theme="1"/>
      <name val="Tahoma"/>
      <family val="2"/>
    </font>
    <font>
      <b/>
      <sz val="18"/>
      <name val="Algerian"/>
      <family val="5"/>
    </font>
    <font>
      <b/>
      <sz val="12"/>
      <name val="Tahoma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 Black"/>
      <family val="2"/>
    </font>
    <font>
      <sz val="8"/>
      <color theme="1"/>
      <name val="Arial Narrow"/>
      <family val="2"/>
    </font>
    <font>
      <b/>
      <sz val="14"/>
      <color rgb="FF000000"/>
      <name val="Abadi"/>
      <family val="2"/>
    </font>
    <font>
      <b/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8"/>
      <color theme="1"/>
      <name val="Arial Black"/>
      <family val="2"/>
    </font>
    <font>
      <b/>
      <i/>
      <sz val="14"/>
      <color theme="1"/>
      <name val="Arial Narrow"/>
      <family val="2"/>
    </font>
    <font>
      <b/>
      <i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theme="1"/>
      <name val="Arial Narrow"/>
      <family val="2"/>
    </font>
    <font>
      <sz val="14"/>
      <name val="Arial Narrow"/>
      <family val="2"/>
    </font>
    <font>
      <sz val="14"/>
      <color theme="1"/>
      <name val="Arial Narrow"/>
      <family val="2"/>
      <charset val="204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4"/>
      <color theme="1"/>
      <name val="Abadi"/>
      <family val="2"/>
    </font>
    <font>
      <i/>
      <sz val="14"/>
      <color theme="1"/>
      <name val="Arial Narrow"/>
      <family val="2"/>
    </font>
    <font>
      <sz val="14"/>
      <color rgb="FF000000"/>
      <name val="Calibri"/>
      <family val="2"/>
      <scheme val="minor"/>
    </font>
    <font>
      <b/>
      <i/>
      <sz val="12"/>
      <color rgb="FF000000"/>
      <name val="Arial Narrow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8"/>
      <name val="Arial Narrow"/>
      <family val="2"/>
    </font>
    <font>
      <i/>
      <sz val="16"/>
      <color theme="1"/>
      <name val="Arial Narrow"/>
      <family val="2"/>
    </font>
    <font>
      <b/>
      <sz val="16"/>
      <color rgb="FF000000"/>
      <name val="Algerian"/>
      <family val="5"/>
    </font>
    <font>
      <b/>
      <sz val="20"/>
      <color rgb="FF000000"/>
      <name val="Algerian"/>
      <family val="5"/>
    </font>
    <font>
      <sz val="20"/>
      <color theme="1"/>
      <name val="Algerian"/>
      <family val="5"/>
    </font>
    <font>
      <b/>
      <sz val="16"/>
      <color theme="1"/>
      <name val="Algerian"/>
      <family val="5"/>
    </font>
    <font>
      <b/>
      <sz val="14"/>
      <color theme="1"/>
      <name val="Alasassy Caps"/>
    </font>
    <font>
      <b/>
      <sz val="14"/>
      <name val="Alasassy Caps"/>
    </font>
    <font>
      <sz val="14"/>
      <name val="Alasassy Caps"/>
    </font>
    <font>
      <b/>
      <sz val="13"/>
      <name val="Alasassy Caps"/>
    </font>
    <font>
      <b/>
      <sz val="12"/>
      <color theme="1"/>
      <name val="Alasassy Cap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1384">
    <xf numFmtId="0" fontId="0" fillId="0" borderId="0" xfId="0"/>
    <xf numFmtId="0" fontId="3" fillId="0" borderId="0" xfId="0" applyFont="1" applyProtection="1">
      <protection locked="0"/>
    </xf>
    <xf numFmtId="0" fontId="7" fillId="2" borderId="7" xfId="2" applyFont="1" applyFill="1" applyBorder="1" applyAlignment="1">
      <alignment horizontal="center" vertical="top" wrapText="1"/>
    </xf>
    <xf numFmtId="0" fontId="8" fillId="0" borderId="0" xfId="0" applyFont="1" applyProtection="1">
      <protection locked="0"/>
    </xf>
    <xf numFmtId="49" fontId="8" fillId="0" borderId="8" xfId="0" applyNumberFormat="1" applyFont="1" applyBorder="1" applyAlignment="1">
      <alignment horizontal="left"/>
    </xf>
    <xf numFmtId="49" fontId="8" fillId="0" borderId="9" xfId="0" applyNumberFormat="1" applyFont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43" fontId="8" fillId="0" borderId="9" xfId="1" applyFont="1" applyBorder="1" applyAlignment="1" applyProtection="1">
      <protection locked="0"/>
    </xf>
    <xf numFmtId="43" fontId="8" fillId="0" borderId="10" xfId="1" applyFont="1" applyBorder="1" applyAlignment="1" applyProtection="1">
      <protection locked="0"/>
    </xf>
    <xf numFmtId="49" fontId="8" fillId="0" borderId="11" xfId="0" applyNumberFormat="1" applyFont="1" applyBorder="1" applyAlignment="1">
      <alignment horizontal="left"/>
    </xf>
    <xf numFmtId="49" fontId="8" fillId="0" borderId="12" xfId="0" applyNumberFormat="1" applyFont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/>
    <xf numFmtId="43" fontId="8" fillId="0" borderId="12" xfId="1" applyFont="1" applyBorder="1" applyAlignment="1" applyProtection="1">
      <protection locked="0"/>
    </xf>
    <xf numFmtId="43" fontId="8" fillId="0" borderId="13" xfId="1" applyFont="1" applyBorder="1" applyAlignment="1" applyProtection="1">
      <protection locked="0"/>
    </xf>
    <xf numFmtId="0" fontId="7" fillId="0" borderId="12" xfId="0" applyFont="1" applyBorder="1"/>
    <xf numFmtId="43" fontId="8" fillId="0" borderId="12" xfId="1" applyFont="1" applyBorder="1" applyAlignment="1" applyProtection="1">
      <alignment vertical="top"/>
      <protection locked="0"/>
    </xf>
    <xf numFmtId="43" fontId="8" fillId="0" borderId="13" xfId="1" applyFont="1" applyBorder="1" applyAlignment="1" applyProtection="1">
      <alignment vertical="top"/>
      <protection locked="0"/>
    </xf>
    <xf numFmtId="49" fontId="10" fillId="0" borderId="12" xfId="0" applyNumberFormat="1" applyFont="1" applyBorder="1" applyAlignment="1">
      <alignment horizontal="center" wrapText="1"/>
    </xf>
    <xf numFmtId="43" fontId="8" fillId="0" borderId="12" xfId="1" applyFont="1" applyBorder="1" applyAlignment="1">
      <alignment horizontal="right" wrapText="1"/>
    </xf>
    <xf numFmtId="43" fontId="8" fillId="0" borderId="0" xfId="0" applyNumberFormat="1" applyFont="1" applyProtection="1">
      <protection locked="0"/>
    </xf>
    <xf numFmtId="49" fontId="8" fillId="0" borderId="14" xfId="0" applyNumberFormat="1" applyFont="1" applyBorder="1" applyAlignment="1">
      <alignment horizontal="left"/>
    </xf>
    <xf numFmtId="49" fontId="8" fillId="0" borderId="15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wrapText="1"/>
    </xf>
    <xf numFmtId="0" fontId="8" fillId="0" borderId="15" xfId="0" applyFont="1" applyBorder="1"/>
    <xf numFmtId="43" fontId="8" fillId="0" borderId="15" xfId="1" applyFont="1" applyBorder="1" applyAlignment="1" applyProtection="1">
      <protection locked="0"/>
    </xf>
    <xf numFmtId="49" fontId="7" fillId="0" borderId="16" xfId="0" applyNumberFormat="1" applyFont="1" applyBorder="1" applyAlignment="1">
      <alignment horizontal="left"/>
    </xf>
    <xf numFmtId="4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/>
    <xf numFmtId="43" fontId="7" fillId="0" borderId="16" xfId="1" applyFont="1" applyBorder="1" applyAlignment="1" applyProtection="1">
      <protection locked="0"/>
    </xf>
    <xf numFmtId="0" fontId="7" fillId="0" borderId="9" xfId="0" applyFont="1" applyBorder="1"/>
    <xf numFmtId="43" fontId="8" fillId="0" borderId="9" xfId="1" applyFont="1" applyBorder="1" applyAlignment="1" applyProtection="1">
      <alignment vertical="top"/>
      <protection locked="0"/>
    </xf>
    <xf numFmtId="43" fontId="8" fillId="0" borderId="10" xfId="1" applyFont="1" applyBorder="1" applyAlignment="1" applyProtection="1">
      <alignment vertical="top"/>
      <protection locked="0"/>
    </xf>
    <xf numFmtId="49" fontId="7" fillId="0" borderId="17" xfId="0" applyNumberFormat="1" applyFont="1" applyBorder="1" applyAlignment="1">
      <alignment horizontal="left"/>
    </xf>
    <xf numFmtId="49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/>
    <xf numFmtId="43" fontId="7" fillId="0" borderId="17" xfId="1" applyFont="1" applyBorder="1" applyAlignment="1" applyProtection="1"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49" fontId="7" fillId="0" borderId="18" xfId="0" applyNumberFormat="1" applyFont="1" applyBorder="1" applyAlignment="1" applyProtection="1">
      <alignment horizontal="left"/>
      <protection locked="0"/>
    </xf>
    <xf numFmtId="43" fontId="7" fillId="0" borderId="7" xfId="1" applyFont="1" applyBorder="1" applyAlignment="1" applyProtection="1">
      <protection locked="0"/>
    </xf>
    <xf numFmtId="43" fontId="8" fillId="0" borderId="7" xfId="1" applyFont="1" applyBorder="1" applyAlignment="1" applyProtection="1">
      <protection locked="0"/>
    </xf>
    <xf numFmtId="49" fontId="7" fillId="0" borderId="20" xfId="0" applyNumberFormat="1" applyFont="1" applyBorder="1" applyAlignment="1" applyProtection="1">
      <alignment horizontal="left"/>
      <protection locked="0"/>
    </xf>
    <xf numFmtId="43" fontId="8" fillId="0" borderId="23" xfId="1" applyFont="1" applyBorder="1" applyAlignment="1" applyProtection="1">
      <protection locked="0"/>
    </xf>
    <xf numFmtId="43" fontId="9" fillId="0" borderId="23" xfId="1" applyFont="1" applyBorder="1" applyAlignment="1">
      <alignment vertical="top" wrapText="1"/>
    </xf>
    <xf numFmtId="2" fontId="7" fillId="0" borderId="20" xfId="0" applyNumberFormat="1" applyFont="1" applyBorder="1" applyAlignment="1" applyProtection="1">
      <alignment horizontal="center"/>
      <protection locked="0"/>
    </xf>
    <xf numFmtId="43" fontId="9" fillId="0" borderId="24" xfId="1" applyFont="1" applyBorder="1" applyAlignment="1">
      <alignment vertical="top" wrapText="1"/>
    </xf>
    <xf numFmtId="4" fontId="8" fillId="0" borderId="0" xfId="0" applyNumberFormat="1" applyFont="1"/>
    <xf numFmtId="43" fontId="9" fillId="2" borderId="7" xfId="1" applyFont="1" applyFill="1" applyBorder="1" applyAlignment="1">
      <alignment vertical="center" wrapText="1"/>
    </xf>
    <xf numFmtId="43" fontId="3" fillId="0" borderId="0" xfId="0" applyNumberFormat="1" applyFont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>
      <alignment horizontal="center" wrapText="1"/>
    </xf>
    <xf numFmtId="0" fontId="8" fillId="0" borderId="9" xfId="0" applyFont="1" applyBorder="1"/>
    <xf numFmtId="49" fontId="8" fillId="0" borderId="11" xfId="0" applyNumberFormat="1" applyFont="1" applyBorder="1" applyAlignment="1" applyProtection="1">
      <alignment horizont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>
      <alignment horizontal="center" wrapText="1"/>
    </xf>
    <xf numFmtId="49" fontId="16" fillId="2" borderId="11" xfId="0" applyNumberFormat="1" applyFont="1" applyFill="1" applyBorder="1" applyAlignment="1">
      <alignment horizontal="center" vertical="top" wrapText="1"/>
    </xf>
    <xf numFmtId="49" fontId="17" fillId="0" borderId="12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 applyProtection="1">
      <alignment horizont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wrapText="1"/>
    </xf>
    <xf numFmtId="49" fontId="7" fillId="0" borderId="16" xfId="0" applyNumberFormat="1" applyFont="1" applyBorder="1" applyAlignment="1" applyProtection="1">
      <alignment horizontal="left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18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49" fontId="18" fillId="0" borderId="11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43" fontId="8" fillId="0" borderId="12" xfId="1" applyFont="1" applyBorder="1" applyAlignment="1"/>
    <xf numFmtId="43" fontId="8" fillId="0" borderId="13" xfId="1" applyFont="1" applyBorder="1" applyAlignment="1"/>
    <xf numFmtId="49" fontId="9" fillId="0" borderId="11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43" fontId="8" fillId="0" borderId="15" xfId="1" applyFont="1" applyBorder="1" applyAlignment="1">
      <alignment horizontal="right" wrapTex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/>
    <xf numFmtId="0" fontId="20" fillId="0" borderId="7" xfId="0" applyFont="1" applyBorder="1" applyAlignment="1">
      <alignment horizontal="left" vertical="top" wrapText="1"/>
    </xf>
    <xf numFmtId="0" fontId="8" fillId="0" borderId="0" xfId="0" applyFont="1"/>
    <xf numFmtId="49" fontId="20" fillId="0" borderId="11" xfId="0" applyNumberFormat="1" applyFont="1" applyBorder="1" applyAlignment="1">
      <alignment horizontal="center" vertical="top" wrapText="1"/>
    </xf>
    <xf numFmtId="49" fontId="20" fillId="0" borderId="12" xfId="0" applyNumberFormat="1" applyFont="1" applyBorder="1" applyAlignment="1">
      <alignment horizontal="center" vertical="top" wrapText="1"/>
    </xf>
    <xf numFmtId="0" fontId="20" fillId="0" borderId="12" xfId="0" applyFont="1" applyBorder="1" applyAlignment="1">
      <alignment horizontal="left" vertical="top" wrapText="1"/>
    </xf>
    <xf numFmtId="3" fontId="8" fillId="0" borderId="12" xfId="0" applyNumberFormat="1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49" fontId="20" fillId="0" borderId="24" xfId="0" applyNumberFormat="1" applyFont="1" applyBorder="1" applyAlignment="1">
      <alignment horizontal="center" vertical="top" wrapText="1"/>
    </xf>
    <xf numFmtId="49" fontId="18" fillId="0" borderId="28" xfId="0" applyNumberFormat="1" applyFont="1" applyBorder="1" applyAlignment="1">
      <alignment horizontal="center" vertical="top" wrapText="1"/>
    </xf>
    <xf numFmtId="49" fontId="21" fillId="0" borderId="12" xfId="0" applyNumberFormat="1" applyFont="1" applyBorder="1" applyAlignment="1">
      <alignment horizontal="center" wrapText="1"/>
    </xf>
    <xf numFmtId="0" fontId="18" fillId="0" borderId="12" xfId="0" applyFont="1" applyBorder="1" applyAlignment="1">
      <alignment horizontal="left" vertical="top" wrapText="1"/>
    </xf>
    <xf numFmtId="43" fontId="8" fillId="0" borderId="13" xfId="1" applyFont="1" applyBorder="1" applyAlignment="1">
      <alignment horizontal="right" wrapText="1"/>
    </xf>
    <xf numFmtId="43" fontId="8" fillId="0" borderId="0" xfId="0" applyNumberFormat="1" applyFont="1"/>
    <xf numFmtId="49" fontId="9" fillId="0" borderId="11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center"/>
    </xf>
    <xf numFmtId="49" fontId="20" fillId="0" borderId="28" xfId="0" applyNumberFormat="1" applyFont="1" applyBorder="1" applyAlignment="1">
      <alignment horizontal="center" vertical="top" wrapText="1"/>
    </xf>
    <xf numFmtId="49" fontId="23" fillId="0" borderId="12" xfId="0" applyNumberFormat="1" applyFont="1" applyBorder="1" applyAlignment="1">
      <alignment horizontal="center"/>
    </xf>
    <xf numFmtId="49" fontId="22" fillId="0" borderId="12" xfId="0" applyNumberFormat="1" applyFont="1" applyBorder="1" applyAlignment="1">
      <alignment horizontal="center"/>
    </xf>
    <xf numFmtId="43" fontId="8" fillId="0" borderId="0" xfId="1" applyFont="1"/>
    <xf numFmtId="49" fontId="9" fillId="0" borderId="29" xfId="0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0" fontId="18" fillId="0" borderId="24" xfId="0" applyFont="1" applyBorder="1" applyAlignment="1">
      <alignment horizontal="left" vertical="top" wrapText="1"/>
    </xf>
    <xf numFmtId="43" fontId="8" fillId="0" borderId="24" xfId="1" applyFont="1" applyBorder="1" applyAlignment="1">
      <alignment horizontal="right" wrapText="1"/>
    </xf>
    <xf numFmtId="43" fontId="8" fillId="0" borderId="30" xfId="1" applyFont="1" applyBorder="1" applyAlignment="1">
      <alignment horizontal="right" wrapText="1"/>
    </xf>
    <xf numFmtId="49" fontId="20" fillId="0" borderId="6" xfId="0" applyNumberFormat="1" applyFont="1" applyBorder="1" applyAlignment="1">
      <alignment horizontal="center" vertical="top" wrapText="1"/>
    </xf>
    <xf numFmtId="0" fontId="20" fillId="0" borderId="6" xfId="0" applyFont="1" applyBorder="1" applyAlignment="1">
      <alignment horizontal="left" vertical="top" wrapText="1"/>
    </xf>
    <xf numFmtId="43" fontId="24" fillId="0" borderId="6" xfId="1" applyFont="1" applyBorder="1" applyAlignment="1">
      <alignment horizontal="right" wrapText="1"/>
    </xf>
    <xf numFmtId="49" fontId="20" fillId="0" borderId="8" xfId="0" applyNumberFormat="1" applyFont="1" applyBorder="1" applyAlignment="1">
      <alignment horizontal="center" vertical="top" wrapText="1"/>
    </xf>
    <xf numFmtId="0" fontId="20" fillId="0" borderId="9" xfId="0" applyFont="1" applyBorder="1" applyAlignment="1">
      <alignment horizontal="left" vertical="top" wrapText="1"/>
    </xf>
    <xf numFmtId="43" fontId="8" fillId="0" borderId="9" xfId="1" applyFont="1" applyBorder="1" applyAlignment="1">
      <alignment horizontal="right" wrapText="1"/>
    </xf>
    <xf numFmtId="43" fontId="8" fillId="0" borderId="10" xfId="1" applyFont="1" applyBorder="1" applyAlignment="1">
      <alignment wrapText="1"/>
    </xf>
    <xf numFmtId="43" fontId="8" fillId="0" borderId="13" xfId="1" applyFont="1" applyBorder="1" applyAlignment="1">
      <alignment wrapText="1"/>
    </xf>
    <xf numFmtId="49" fontId="18" fillId="0" borderId="29" xfId="0" applyNumberFormat="1" applyFont="1" applyBorder="1" applyAlignment="1">
      <alignment horizontal="center" vertical="top" wrapText="1"/>
    </xf>
    <xf numFmtId="49" fontId="20" fillId="0" borderId="7" xfId="0" applyNumberFormat="1" applyFont="1" applyBorder="1" applyAlignment="1">
      <alignment horizontal="center" vertical="top" wrapText="1"/>
    </xf>
    <xf numFmtId="49" fontId="25" fillId="0" borderId="7" xfId="0" applyNumberFormat="1" applyFont="1" applyBorder="1" applyAlignment="1">
      <alignment horizontal="center" vertical="top" wrapText="1"/>
    </xf>
    <xf numFmtId="43" fontId="7" fillId="0" borderId="7" xfId="1" applyFont="1" applyBorder="1" applyAlignment="1">
      <alignment horizontal="right" wrapText="1"/>
    </xf>
    <xf numFmtId="49" fontId="20" fillId="0" borderId="31" xfId="0" applyNumberFormat="1" applyFont="1" applyBorder="1" applyAlignment="1">
      <alignment horizontal="center" vertical="top" wrapText="1"/>
    </xf>
    <xf numFmtId="49" fontId="20" fillId="0" borderId="23" xfId="0" applyNumberFormat="1" applyFont="1" applyBorder="1" applyAlignment="1">
      <alignment horizontal="center" vertical="top" wrapText="1"/>
    </xf>
    <xf numFmtId="49" fontId="25" fillId="0" borderId="23" xfId="0" applyNumberFormat="1" applyFont="1" applyBorder="1" applyAlignment="1">
      <alignment horizontal="center" vertical="top" wrapText="1"/>
    </xf>
    <xf numFmtId="0" fontId="20" fillId="0" borderId="23" xfId="0" applyFont="1" applyBorder="1" applyAlignment="1">
      <alignment horizontal="left" vertical="top" wrapText="1"/>
    </xf>
    <xf numFmtId="43" fontId="8" fillId="0" borderId="23" xfId="1" applyFont="1" applyBorder="1" applyAlignment="1">
      <alignment horizontal="right" wrapText="1"/>
    </xf>
    <xf numFmtId="43" fontId="8" fillId="0" borderId="32" xfId="1" applyFont="1" applyBorder="1" applyAlignment="1">
      <alignment wrapText="1"/>
    </xf>
    <xf numFmtId="49" fontId="25" fillId="0" borderId="12" xfId="0" applyNumberFormat="1" applyFont="1" applyBorder="1" applyAlignment="1">
      <alignment horizontal="center" vertical="top" wrapText="1"/>
    </xf>
    <xf numFmtId="49" fontId="26" fillId="0" borderId="12" xfId="0" applyNumberFormat="1" applyFont="1" applyBorder="1" applyAlignment="1">
      <alignment horizontal="center" vertical="top" wrapText="1"/>
    </xf>
    <xf numFmtId="49" fontId="18" fillId="0" borderId="24" xfId="0" applyNumberFormat="1" applyFont="1" applyBorder="1" applyAlignment="1">
      <alignment horizontal="center" vertical="top" wrapText="1"/>
    </xf>
    <xf numFmtId="49" fontId="26" fillId="0" borderId="24" xfId="0" applyNumberFormat="1" applyFont="1" applyBorder="1" applyAlignment="1">
      <alignment horizontal="center" vertical="top" wrapText="1"/>
    </xf>
    <xf numFmtId="43" fontId="8" fillId="0" borderId="30" xfId="1" applyFont="1" applyBorder="1" applyAlignment="1">
      <alignment wrapText="1"/>
    </xf>
    <xf numFmtId="0" fontId="9" fillId="0" borderId="12" xfId="0" applyFont="1" applyBorder="1" applyAlignment="1">
      <alignment horizontal="left" vertical="top" wrapText="1"/>
    </xf>
    <xf numFmtId="49" fontId="9" fillId="0" borderId="11" xfId="0" applyNumberFormat="1" applyFont="1" applyBorder="1" applyAlignment="1">
      <alignment horizontal="center" vertical="top" wrapText="1"/>
    </xf>
    <xf numFmtId="49" fontId="9" fillId="0" borderId="12" xfId="0" applyNumberFormat="1" applyFont="1" applyBorder="1" applyAlignment="1">
      <alignment horizontal="center" vertical="top" wrapText="1"/>
    </xf>
    <xf numFmtId="49" fontId="23" fillId="0" borderId="12" xfId="0" applyNumberFormat="1" applyFont="1" applyBorder="1" applyAlignment="1">
      <alignment horizontal="center" vertical="top" wrapText="1"/>
    </xf>
    <xf numFmtId="49" fontId="18" fillId="0" borderId="11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43" fontId="8" fillId="0" borderId="12" xfId="1" applyFont="1" applyBorder="1" applyAlignment="1">
      <alignment horizontal="right" vertical="center" wrapText="1"/>
    </xf>
    <xf numFmtId="43" fontId="8" fillId="0" borderId="13" xfId="1" applyFont="1" applyBorder="1" applyAlignment="1">
      <alignment vertical="center" wrapText="1"/>
    </xf>
    <xf numFmtId="49" fontId="26" fillId="0" borderId="24" xfId="0" applyNumberFormat="1" applyFont="1" applyBorder="1" applyAlignment="1">
      <alignment horizontal="center" vertical="center" wrapText="1"/>
    </xf>
    <xf numFmtId="43" fontId="8" fillId="0" borderId="13" xfId="1" applyFont="1" applyBorder="1" applyAlignment="1">
      <alignment vertical="center"/>
    </xf>
    <xf numFmtId="0" fontId="9" fillId="0" borderId="24" xfId="0" applyFont="1" applyBorder="1" applyAlignment="1">
      <alignment horizontal="left" vertical="top" wrapText="1"/>
    </xf>
    <xf numFmtId="49" fontId="7" fillId="0" borderId="31" xfId="0" applyNumberFormat="1" applyFont="1" applyBorder="1" applyAlignment="1">
      <alignment horizontal="center" vertical="top" wrapText="1"/>
    </xf>
    <xf numFmtId="49" fontId="7" fillId="0" borderId="23" xfId="0" applyNumberFormat="1" applyFont="1" applyBorder="1" applyAlignment="1">
      <alignment horizontal="center" vertical="top" wrapText="1"/>
    </xf>
    <xf numFmtId="49" fontId="27" fillId="0" borderId="23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49" fontId="26" fillId="0" borderId="7" xfId="0" applyNumberFormat="1" applyFont="1" applyBorder="1" applyAlignment="1">
      <alignment horizontal="center" vertical="top" wrapText="1"/>
    </xf>
    <xf numFmtId="49" fontId="21" fillId="0" borderId="33" xfId="0" applyNumberFormat="1" applyFont="1" applyBorder="1" applyAlignment="1">
      <alignment horizontal="center" vertical="top" wrapText="1"/>
    </xf>
    <xf numFmtId="49" fontId="9" fillId="0" borderId="12" xfId="0" applyNumberFormat="1" applyFont="1" applyBorder="1" applyAlignment="1">
      <alignment horizontal="center"/>
    </xf>
    <xf numFmtId="49" fontId="23" fillId="0" borderId="24" xfId="0" applyNumberFormat="1" applyFont="1" applyBorder="1" applyAlignment="1">
      <alignment horizontal="center"/>
    </xf>
    <xf numFmtId="49" fontId="18" fillId="0" borderId="34" xfId="0" applyNumberFormat="1" applyFont="1" applyBorder="1" applyAlignment="1">
      <alignment horizontal="center" vertical="top" wrapText="1"/>
    </xf>
    <xf numFmtId="49" fontId="21" fillId="0" borderId="24" xfId="0" applyNumberFormat="1" applyFont="1" applyBorder="1" applyAlignment="1">
      <alignment horizontal="center" wrapText="1"/>
    </xf>
    <xf numFmtId="49" fontId="18" fillId="0" borderId="18" xfId="0" applyNumberFormat="1" applyFont="1" applyBorder="1" applyAlignment="1">
      <alignment horizontal="center" vertical="top" wrapText="1"/>
    </xf>
    <xf numFmtId="49" fontId="18" fillId="0" borderId="19" xfId="0" applyNumberFormat="1" applyFont="1" applyBorder="1" applyAlignment="1">
      <alignment horizontal="center" vertical="top" wrapText="1"/>
    </xf>
    <xf numFmtId="49" fontId="21" fillId="0" borderId="19" xfId="0" applyNumberFormat="1" applyFont="1" applyBorder="1" applyAlignment="1">
      <alignment horizontal="center" wrapText="1"/>
    </xf>
    <xf numFmtId="0" fontId="7" fillId="0" borderId="23" xfId="0" applyFont="1" applyBorder="1" applyAlignment="1">
      <alignment horizontal="left" vertical="top" wrapText="1"/>
    </xf>
    <xf numFmtId="43" fontId="8" fillId="0" borderId="32" xfId="1" applyFont="1" applyBorder="1" applyAlignment="1">
      <alignment horizontal="right" wrapText="1"/>
    </xf>
    <xf numFmtId="49" fontId="23" fillId="2" borderId="12" xfId="0" applyNumberFormat="1" applyFont="1" applyFill="1" applyBorder="1" applyAlignment="1">
      <alignment horizontal="center" vertical="top" wrapText="1"/>
    </xf>
    <xf numFmtId="49" fontId="26" fillId="0" borderId="23" xfId="0" applyNumberFormat="1" applyFont="1" applyBorder="1" applyAlignment="1">
      <alignment horizontal="center" vertical="top" wrapText="1"/>
    </xf>
    <xf numFmtId="49" fontId="21" fillId="0" borderId="23" xfId="0" applyNumberFormat="1" applyFont="1" applyBorder="1" applyAlignment="1">
      <alignment horizontal="center" vertical="top" wrapText="1"/>
    </xf>
    <xf numFmtId="49" fontId="22" fillId="2" borderId="31" xfId="0" applyNumberFormat="1" applyFont="1" applyFill="1" applyBorder="1" applyAlignment="1">
      <alignment horizontal="center" vertical="top" wrapText="1"/>
    </xf>
    <xf numFmtId="49" fontId="22" fillId="2" borderId="23" xfId="0" applyNumberFormat="1" applyFont="1" applyFill="1" applyBorder="1" applyAlignment="1">
      <alignment horizontal="center" vertical="top" wrapText="1"/>
    </xf>
    <xf numFmtId="49" fontId="23" fillId="2" borderId="23" xfId="0" applyNumberFormat="1" applyFont="1" applyFill="1" applyBorder="1" applyAlignment="1">
      <alignment horizontal="center" vertical="top" wrapText="1"/>
    </xf>
    <xf numFmtId="0" fontId="22" fillId="2" borderId="23" xfId="0" applyFont="1" applyFill="1" applyBorder="1" applyAlignment="1">
      <alignment horizontal="left" vertical="top" wrapText="1"/>
    </xf>
    <xf numFmtId="49" fontId="22" fillId="2" borderId="11" xfId="0" applyNumberFormat="1" applyFont="1" applyFill="1" applyBorder="1" applyAlignment="1">
      <alignment horizontal="center" vertical="top" wrapText="1"/>
    </xf>
    <xf numFmtId="49" fontId="22" fillId="2" borderId="12" xfId="0" applyNumberFormat="1" applyFont="1" applyFill="1" applyBorder="1" applyAlignment="1">
      <alignment horizontal="center" vertical="top" wrapText="1"/>
    </xf>
    <xf numFmtId="49" fontId="23" fillId="2" borderId="24" xfId="0" applyNumberFormat="1" applyFont="1" applyFill="1" applyBorder="1" applyAlignment="1">
      <alignment horizontal="center" vertical="top" wrapText="1"/>
    </xf>
    <xf numFmtId="0" fontId="22" fillId="2" borderId="12" xfId="0" applyFont="1" applyFill="1" applyBorder="1" applyAlignment="1">
      <alignment horizontal="left" vertical="top" wrapText="1"/>
    </xf>
    <xf numFmtId="49" fontId="9" fillId="2" borderId="11" xfId="0" applyNumberFormat="1" applyFont="1" applyFill="1" applyBorder="1" applyAlignment="1">
      <alignment horizontal="center" vertical="top" wrapText="1"/>
    </xf>
    <xf numFmtId="49" fontId="9" fillId="2" borderId="29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49" fontId="9" fillId="2" borderId="24" xfId="0" applyNumberFormat="1" applyFont="1" applyFill="1" applyBorder="1" applyAlignment="1">
      <alignment horizontal="center" vertical="top" wrapText="1"/>
    </xf>
    <xf numFmtId="49" fontId="18" fillId="0" borderId="7" xfId="0" applyNumberFormat="1" applyFont="1" applyBorder="1" applyAlignment="1">
      <alignment horizontal="center" vertical="top" wrapText="1"/>
    </xf>
    <xf numFmtId="49" fontId="9" fillId="2" borderId="23" xfId="0" applyNumberFormat="1" applyFont="1" applyFill="1" applyBorder="1" applyAlignment="1">
      <alignment horizontal="center" vertical="top" wrapText="1"/>
    </xf>
    <xf numFmtId="0" fontId="22" fillId="0" borderId="23" xfId="0" applyFont="1" applyBorder="1" applyAlignment="1">
      <alignment horizontal="left" vertical="top" wrapText="1"/>
    </xf>
    <xf numFmtId="49" fontId="9" fillId="2" borderId="12" xfId="0" applyNumberFormat="1" applyFont="1" applyFill="1" applyBorder="1" applyAlignment="1">
      <alignment horizontal="center" vertical="top" wrapText="1"/>
    </xf>
    <xf numFmtId="0" fontId="22" fillId="0" borderId="12" xfId="0" applyFont="1" applyBorder="1" applyAlignment="1">
      <alignment horizontal="left" vertical="top" wrapText="1"/>
    </xf>
    <xf numFmtId="49" fontId="28" fillId="0" borderId="7" xfId="0" applyNumberFormat="1" applyFont="1" applyBorder="1" applyAlignment="1">
      <alignment horizontal="center" vertical="top" wrapText="1"/>
    </xf>
    <xf numFmtId="0" fontId="28" fillId="0" borderId="7" xfId="0" applyFont="1" applyBorder="1" applyAlignment="1">
      <alignment horizontal="left" vertical="top" wrapText="1"/>
    </xf>
    <xf numFmtId="43" fontId="24" fillId="0" borderId="7" xfId="1" applyFont="1" applyBorder="1" applyAlignment="1">
      <alignment horizontal="right" wrapText="1"/>
    </xf>
    <xf numFmtId="0" fontId="29" fillId="0" borderId="0" xfId="0" applyFont="1"/>
    <xf numFmtId="49" fontId="30" fillId="2" borderId="7" xfId="0" applyNumberFormat="1" applyFont="1" applyFill="1" applyBorder="1" applyAlignment="1">
      <alignment horizontal="center" vertical="top" wrapText="1"/>
    </xf>
    <xf numFmtId="0" fontId="24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2" borderId="12" xfId="0" applyFont="1" applyFill="1" applyBorder="1" applyAlignment="1">
      <alignment horizontal="left" vertical="top" wrapText="1"/>
    </xf>
    <xf numFmtId="43" fontId="8" fillId="2" borderId="12" xfId="1" applyFont="1" applyFill="1" applyBorder="1" applyAlignment="1">
      <alignment horizontal="right" wrapText="1"/>
    </xf>
    <xf numFmtId="43" fontId="8" fillId="2" borderId="13" xfId="1" applyFont="1" applyFill="1" applyBorder="1" applyAlignment="1">
      <alignment wrapText="1"/>
    </xf>
    <xf numFmtId="0" fontId="24" fillId="2" borderId="7" xfId="2" applyFont="1" applyFill="1" applyBorder="1" applyAlignment="1">
      <alignment horizontal="center" vertical="top" wrapText="1"/>
    </xf>
    <xf numFmtId="0" fontId="33" fillId="2" borderId="7" xfId="2" applyFont="1" applyFill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1" fontId="34" fillId="2" borderId="8" xfId="0" applyNumberFormat="1" applyFont="1" applyFill="1" applyBorder="1" applyAlignment="1">
      <alignment horizontal="center" vertical="top" wrapText="1"/>
    </xf>
    <xf numFmtId="49" fontId="35" fillId="0" borderId="9" xfId="0" applyNumberFormat="1" applyFont="1" applyBorder="1" applyAlignment="1">
      <alignment wrapText="1"/>
    </xf>
    <xf numFmtId="0" fontId="9" fillId="0" borderId="9" xfId="0" applyFont="1" applyBorder="1" applyAlignment="1">
      <alignment horizontal="left" vertical="top" wrapText="1"/>
    </xf>
    <xf numFmtId="43" fontId="36" fillId="0" borderId="12" xfId="1" applyFont="1" applyBorder="1" applyAlignment="1">
      <alignment horizontal="right" vertical="top"/>
    </xf>
    <xf numFmtId="1" fontId="34" fillId="2" borderId="11" xfId="0" applyNumberFormat="1" applyFont="1" applyFill="1" applyBorder="1" applyAlignment="1">
      <alignment horizontal="center" vertical="top" wrapText="1"/>
    </xf>
    <xf numFmtId="49" fontId="37" fillId="2" borderId="12" xfId="0" applyNumberFormat="1" applyFont="1" applyFill="1" applyBorder="1" applyAlignment="1">
      <alignment horizontal="center" vertical="top" wrapText="1"/>
    </xf>
    <xf numFmtId="43" fontId="36" fillId="0" borderId="12" xfId="1" applyFont="1" applyBorder="1" applyAlignment="1">
      <alignment vertical="top" wrapText="1"/>
    </xf>
    <xf numFmtId="0" fontId="29" fillId="0" borderId="11" xfId="0" applyFont="1" applyBorder="1" applyAlignment="1">
      <alignment horizontal="center"/>
    </xf>
    <xf numFmtId="49" fontId="35" fillId="0" borderId="12" xfId="0" applyNumberFormat="1" applyFont="1" applyBorder="1" applyAlignment="1">
      <alignment horizontal="center"/>
    </xf>
    <xf numFmtId="43" fontId="36" fillId="0" borderId="12" xfId="1" applyFont="1" applyBorder="1"/>
    <xf numFmtId="43" fontId="36" fillId="0" borderId="12" xfId="1" applyFont="1" applyBorder="1" applyAlignment="1">
      <alignment horizontal="right" vertical="top" wrapText="1"/>
    </xf>
    <xf numFmtId="1" fontId="29" fillId="2" borderId="11" xfId="0" applyNumberFormat="1" applyFont="1" applyFill="1" applyBorder="1" applyAlignment="1">
      <alignment horizontal="center" vertical="top" wrapText="1"/>
    </xf>
    <xf numFmtId="1" fontId="30" fillId="2" borderId="7" xfId="0" applyNumberFormat="1" applyFont="1" applyFill="1" applyBorder="1" applyAlignment="1">
      <alignment horizontal="center" vertical="top" wrapText="1"/>
    </xf>
    <xf numFmtId="1" fontId="22" fillId="2" borderId="7" xfId="0" applyNumberFormat="1" applyFont="1" applyFill="1" applyBorder="1" applyAlignment="1">
      <alignment horizontal="center" vertical="center" wrapText="1"/>
    </xf>
    <xf numFmtId="1" fontId="38" fillId="2" borderId="7" xfId="0" applyNumberFormat="1" applyFont="1" applyFill="1" applyBorder="1" applyAlignment="1">
      <alignment horizontal="center" vertical="top" wrapText="1"/>
    </xf>
    <xf numFmtId="0" fontId="22" fillId="0" borderId="7" xfId="0" applyFont="1" applyBorder="1" applyAlignment="1">
      <alignment horizontal="left" vertical="top" wrapText="1"/>
    </xf>
    <xf numFmtId="43" fontId="22" fillId="0" borderId="7" xfId="1" applyFont="1" applyBorder="1" applyAlignment="1">
      <alignment vertical="top" wrapText="1"/>
    </xf>
    <xf numFmtId="1" fontId="30" fillId="2" borderId="31" xfId="0" applyNumberFormat="1" applyFont="1" applyFill="1" applyBorder="1" applyAlignment="1">
      <alignment horizontal="center" vertical="top" wrapText="1"/>
    </xf>
    <xf numFmtId="49" fontId="22" fillId="2" borderId="23" xfId="0" applyNumberFormat="1" applyFont="1" applyFill="1" applyBorder="1" applyAlignment="1">
      <alignment horizontal="center" vertical="center" wrapText="1"/>
    </xf>
    <xf numFmtId="49" fontId="38" fillId="2" borderId="23" xfId="0" applyNumberFormat="1" applyFont="1" applyFill="1" applyBorder="1" applyAlignment="1">
      <alignment horizontal="center" vertical="top" wrapText="1"/>
    </xf>
    <xf numFmtId="43" fontId="7" fillId="0" borderId="12" xfId="1" applyFont="1" applyBorder="1" applyAlignment="1" applyProtection="1">
      <protection locked="0"/>
    </xf>
    <xf numFmtId="1" fontId="30" fillId="2" borderId="29" xfId="0" applyNumberFormat="1" applyFont="1" applyFill="1" applyBorder="1" applyAlignment="1">
      <alignment horizontal="center" vertical="top" wrapText="1"/>
    </xf>
    <xf numFmtId="49" fontId="22" fillId="2" borderId="24" xfId="0" applyNumberFormat="1" applyFont="1" applyFill="1" applyBorder="1" applyAlignment="1">
      <alignment horizontal="center" vertical="center" wrapText="1"/>
    </xf>
    <xf numFmtId="49" fontId="38" fillId="2" borderId="24" xfId="0" applyNumberFormat="1" applyFont="1" applyFill="1" applyBorder="1" applyAlignment="1">
      <alignment horizontal="center" vertical="top" wrapText="1"/>
    </xf>
    <xf numFmtId="0" fontId="22" fillId="0" borderId="24" xfId="0" applyFont="1" applyBorder="1" applyAlignment="1">
      <alignment horizontal="left" vertical="top" wrapText="1"/>
    </xf>
    <xf numFmtId="0" fontId="7" fillId="0" borderId="0" xfId="0" applyFont="1"/>
    <xf numFmtId="0" fontId="8" fillId="0" borderId="0" xfId="0" applyFont="1" applyAlignment="1">
      <alignment vertical="top"/>
    </xf>
    <xf numFmtId="49" fontId="37" fillId="2" borderId="9" xfId="0" applyNumberFormat="1" applyFont="1" applyFill="1" applyBorder="1" applyAlignment="1">
      <alignment horizontal="center" vertical="top" wrapText="1"/>
    </xf>
    <xf numFmtId="43" fontId="9" fillId="0" borderId="9" xfId="1" applyFont="1" applyBorder="1" applyAlignment="1">
      <alignment vertical="top" wrapText="1"/>
    </xf>
    <xf numFmtId="43" fontId="9" fillId="0" borderId="12" xfId="1" applyFont="1" applyBorder="1" applyAlignment="1">
      <alignment vertical="top" wrapText="1"/>
    </xf>
    <xf numFmtId="43" fontId="8" fillId="0" borderId="12" xfId="1" applyFont="1" applyBorder="1" applyAlignment="1">
      <alignment vertical="top" wrapText="1"/>
    </xf>
    <xf numFmtId="43" fontId="8" fillId="0" borderId="13" xfId="1" applyFont="1" applyBorder="1" applyAlignment="1">
      <alignment horizontal="right" vertical="top" wrapText="1"/>
    </xf>
    <xf numFmtId="1" fontId="9" fillId="2" borderId="7" xfId="0" applyNumberFormat="1" applyFont="1" applyFill="1" applyBorder="1" applyAlignment="1">
      <alignment horizontal="center" vertical="center" wrapText="1"/>
    </xf>
    <xf numFmtId="1" fontId="37" fillId="2" borderId="7" xfId="0" applyNumberFormat="1" applyFont="1" applyFill="1" applyBorder="1" applyAlignment="1">
      <alignment horizontal="center" vertical="top" wrapText="1"/>
    </xf>
    <xf numFmtId="49" fontId="22" fillId="2" borderId="7" xfId="0" applyNumberFormat="1" applyFont="1" applyFill="1" applyBorder="1" applyAlignment="1">
      <alignment horizontal="center" vertical="center" wrapText="1"/>
    </xf>
    <xf numFmtId="49" fontId="38" fillId="2" borderId="7" xfId="0" applyNumberFormat="1" applyFont="1" applyFill="1" applyBorder="1" applyAlignment="1">
      <alignment horizontal="center" vertical="top" wrapText="1"/>
    </xf>
    <xf numFmtId="0" fontId="28" fillId="0" borderId="31" xfId="0" applyFont="1" applyBorder="1" applyAlignment="1">
      <alignment horizontal="center" vertical="top" wrapText="1"/>
    </xf>
    <xf numFmtId="49" fontId="20" fillId="0" borderId="23" xfId="0" applyNumberFormat="1" applyFont="1" applyBorder="1" applyAlignment="1">
      <alignment horizontal="center" vertical="center" wrapText="1"/>
    </xf>
    <xf numFmtId="49" fontId="40" fillId="0" borderId="23" xfId="0" applyNumberFormat="1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49" fontId="2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top" wrapText="1"/>
    </xf>
    <xf numFmtId="43" fontId="8" fillId="0" borderId="13" xfId="1" applyFont="1" applyBorder="1" applyAlignment="1">
      <alignment vertical="top" wrapText="1"/>
    </xf>
    <xf numFmtId="0" fontId="41" fillId="0" borderId="11" xfId="0" applyFont="1" applyBorder="1" applyAlignment="1">
      <alignment horizontal="center" vertical="top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42" fillId="0" borderId="12" xfId="0" applyNumberFormat="1" applyFont="1" applyBorder="1" applyAlignment="1">
      <alignment horizontal="center" vertical="top" wrapText="1"/>
    </xf>
    <xf numFmtId="43" fontId="36" fillId="2" borderId="13" xfId="1" applyFont="1" applyFill="1" applyBorder="1" applyAlignment="1">
      <alignment horizontal="right" vertical="top" wrapText="1"/>
    </xf>
    <xf numFmtId="0" fontId="22" fillId="4" borderId="12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28" fillId="2" borderId="11" xfId="0" applyFont="1" applyFill="1" applyBorder="1" applyAlignment="1">
      <alignment horizontal="center" vertical="top" wrapText="1"/>
    </xf>
    <xf numFmtId="49" fontId="20" fillId="2" borderId="12" xfId="0" applyNumberFormat="1" applyFont="1" applyFill="1" applyBorder="1" applyAlignment="1">
      <alignment horizontal="center" vertical="center" wrapText="1"/>
    </xf>
    <xf numFmtId="49" fontId="40" fillId="2" borderId="12" xfId="0" applyNumberFormat="1" applyFont="1" applyFill="1" applyBorder="1" applyAlignment="1">
      <alignment horizontal="center" vertical="top" wrapText="1"/>
    </xf>
    <xf numFmtId="0" fontId="41" fillId="2" borderId="14" xfId="0" applyFont="1" applyFill="1" applyBorder="1" applyAlignment="1">
      <alignment horizontal="center" vertical="top" wrapText="1"/>
    </xf>
    <xf numFmtId="49" fontId="42" fillId="2" borderId="12" xfId="0" applyNumberFormat="1" applyFont="1" applyFill="1" applyBorder="1" applyAlignment="1">
      <alignment horizontal="center" vertical="top" wrapText="1"/>
    </xf>
    <xf numFmtId="0" fontId="28" fillId="2" borderId="31" xfId="0" applyFont="1" applyFill="1" applyBorder="1" applyAlignment="1">
      <alignment horizontal="center" vertical="top" wrapText="1"/>
    </xf>
    <xf numFmtId="43" fontId="8" fillId="0" borderId="12" xfId="1" applyFont="1" applyBorder="1" applyAlignment="1">
      <alignment horizontal="right" vertical="top" wrapText="1"/>
    </xf>
    <xf numFmtId="1" fontId="30" fillId="2" borderId="11" xfId="0" applyNumberFormat="1" applyFont="1" applyFill="1" applyBorder="1" applyAlignment="1">
      <alignment horizontal="center" vertical="top" wrapText="1"/>
    </xf>
    <xf numFmtId="49" fontId="22" fillId="2" borderId="12" xfId="0" applyNumberFormat="1" applyFont="1" applyFill="1" applyBorder="1" applyAlignment="1">
      <alignment horizontal="center" vertical="center" wrapText="1"/>
    </xf>
    <xf numFmtId="49" fontId="38" fillId="2" borderId="12" xfId="0" applyNumberFormat="1" applyFont="1" applyFill="1" applyBorder="1" applyAlignment="1">
      <alignment horizontal="center" vertical="top" wrapText="1"/>
    </xf>
    <xf numFmtId="43" fontId="7" fillId="0" borderId="13" xfId="1" applyFont="1" applyBorder="1" applyAlignment="1">
      <alignment horizontal="right" vertical="top" wrapText="1"/>
    </xf>
    <xf numFmtId="1" fontId="34" fillId="2" borderId="29" xfId="0" applyNumberFormat="1" applyFont="1" applyFill="1" applyBorder="1" applyAlignment="1">
      <alignment horizontal="center" vertical="top" wrapText="1"/>
    </xf>
    <xf numFmtId="49" fontId="9" fillId="4" borderId="24" xfId="0" applyNumberFormat="1" applyFont="1" applyFill="1" applyBorder="1" applyAlignment="1">
      <alignment horizontal="center" vertical="center" wrapText="1"/>
    </xf>
    <xf numFmtId="49" fontId="37" fillId="2" borderId="24" xfId="0" applyNumberFormat="1" applyFont="1" applyFill="1" applyBorder="1" applyAlignment="1">
      <alignment horizontal="center" vertical="top" wrapText="1"/>
    </xf>
    <xf numFmtId="49" fontId="9" fillId="2" borderId="24" xfId="0" applyNumberFormat="1" applyFont="1" applyFill="1" applyBorder="1" applyAlignment="1">
      <alignment horizontal="center" vertical="center" wrapText="1"/>
    </xf>
    <xf numFmtId="43" fontId="8" fillId="0" borderId="24" xfId="1" applyFont="1" applyBorder="1" applyAlignment="1">
      <alignment horizontal="right" vertical="top" wrapText="1"/>
    </xf>
    <xf numFmtId="43" fontId="8" fillId="0" borderId="30" xfId="1" applyFont="1" applyBorder="1" applyAlignment="1">
      <alignment horizontal="right" vertical="top" wrapText="1"/>
    </xf>
    <xf numFmtId="1" fontId="30" fillId="2" borderId="7" xfId="0" applyNumberFormat="1" applyFont="1" applyFill="1" applyBorder="1" applyAlignment="1">
      <alignment horizontal="center" vertical="center" wrapText="1"/>
    </xf>
    <xf numFmtId="49" fontId="38" fillId="2" borderId="7" xfId="0" applyNumberFormat="1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left" vertical="center" wrapText="1"/>
    </xf>
    <xf numFmtId="43" fontId="44" fillId="0" borderId="7" xfId="1" applyFont="1" applyBorder="1" applyAlignment="1">
      <alignment horizontal="right" vertical="center" wrapText="1"/>
    </xf>
    <xf numFmtId="0" fontId="24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33" fillId="0" borderId="7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43" fontId="44" fillId="0" borderId="7" xfId="1" applyFont="1" applyBorder="1" applyAlignment="1">
      <alignment horizontal="right" vertical="center"/>
    </xf>
    <xf numFmtId="0" fontId="28" fillId="0" borderId="8" xfId="0" applyFont="1" applyBorder="1" applyAlignment="1">
      <alignment horizontal="center" vertical="top" wrapText="1"/>
    </xf>
    <xf numFmtId="49" fontId="20" fillId="0" borderId="9" xfId="0" applyNumberFormat="1" applyFont="1" applyBorder="1" applyAlignment="1">
      <alignment horizontal="center" vertical="center" wrapText="1"/>
    </xf>
    <xf numFmtId="49" fontId="40" fillId="0" borderId="9" xfId="0" applyNumberFormat="1" applyFont="1" applyBorder="1" applyAlignment="1">
      <alignment horizontal="center" vertical="top" wrapText="1"/>
    </xf>
    <xf numFmtId="43" fontId="8" fillId="0" borderId="9" xfId="1" applyFont="1" applyBorder="1" applyAlignment="1">
      <alignment vertical="top" wrapText="1"/>
    </xf>
    <xf numFmtId="43" fontId="8" fillId="0" borderId="10" xfId="1" applyFont="1" applyBorder="1" applyAlignment="1">
      <alignment vertical="top" wrapText="1"/>
    </xf>
    <xf numFmtId="0" fontId="41" fillId="3" borderId="11" xfId="0" applyFont="1" applyFill="1" applyBorder="1" applyAlignment="1">
      <alignment horizontal="center" vertical="top" wrapText="1"/>
    </xf>
    <xf numFmtId="43" fontId="36" fillId="2" borderId="12" xfId="1" applyFont="1" applyFill="1" applyBorder="1" applyAlignment="1">
      <alignment vertical="top" wrapText="1"/>
    </xf>
    <xf numFmtId="1" fontId="45" fillId="2" borderId="11" xfId="0" applyNumberFormat="1" applyFont="1" applyFill="1" applyBorder="1" applyAlignment="1">
      <alignment horizontal="center" vertical="top" wrapText="1"/>
    </xf>
    <xf numFmtId="43" fontId="8" fillId="0" borderId="24" xfId="1" applyFont="1" applyBorder="1" applyAlignment="1">
      <alignment vertical="top" wrapText="1"/>
    </xf>
    <xf numFmtId="0" fontId="22" fillId="4" borderId="7" xfId="0" applyFont="1" applyFill="1" applyBorder="1" applyAlignment="1">
      <alignment horizontal="left" vertical="center" wrapText="1"/>
    </xf>
    <xf numFmtId="43" fontId="24" fillId="0" borderId="7" xfId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/>
    </xf>
    <xf numFmtId="49" fontId="33" fillId="0" borderId="7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3" fontId="22" fillId="0" borderId="7" xfId="1" applyFont="1" applyFill="1" applyBorder="1" applyAlignment="1">
      <alignment horizontal="left" vertical="center" wrapText="1"/>
    </xf>
    <xf numFmtId="43" fontId="46" fillId="2" borderId="12" xfId="1" applyFont="1" applyFill="1" applyBorder="1" applyAlignment="1">
      <alignment vertical="top" wrapText="1"/>
    </xf>
    <xf numFmtId="49" fontId="10" fillId="0" borderId="24" xfId="0" applyNumberFormat="1" applyFont="1" applyBorder="1" applyAlignment="1">
      <alignment horizontal="center" wrapText="1"/>
    </xf>
    <xf numFmtId="0" fontId="22" fillId="0" borderId="7" xfId="0" applyFont="1" applyBorder="1" applyAlignment="1">
      <alignment horizontal="left" vertical="center" wrapText="1"/>
    </xf>
    <xf numFmtId="43" fontId="44" fillId="0" borderId="7" xfId="1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49" fontId="35" fillId="0" borderId="7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43" fontId="44" fillId="0" borderId="7" xfId="1" applyFont="1" applyBorder="1" applyAlignment="1">
      <alignment vertical="center"/>
    </xf>
    <xf numFmtId="1" fontId="34" fillId="2" borderId="31" xfId="0" applyNumberFormat="1" applyFont="1" applyFill="1" applyBorder="1" applyAlignment="1">
      <alignment horizontal="center" vertical="top" wrapText="1"/>
    </xf>
    <xf numFmtId="49" fontId="37" fillId="2" borderId="23" xfId="0" applyNumberFormat="1" applyFont="1" applyFill="1" applyBorder="1" applyAlignment="1">
      <alignment horizontal="center" vertical="top" wrapText="1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2" fillId="0" borderId="7" xfId="0" applyFont="1" applyBorder="1" applyAlignment="1">
      <alignment vertical="center" wrapText="1"/>
    </xf>
    <xf numFmtId="43" fontId="22" fillId="0" borderId="7" xfId="1" applyFont="1" applyBorder="1" applyAlignment="1">
      <alignment vertical="center" wrapText="1"/>
    </xf>
    <xf numFmtId="0" fontId="47" fillId="0" borderId="12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9" fillId="4" borderId="12" xfId="2" applyFont="1" applyFill="1" applyBorder="1" applyAlignment="1">
      <alignment vertical="top" wrapText="1"/>
    </xf>
    <xf numFmtId="43" fontId="7" fillId="0" borderId="12" xfId="1" applyFont="1" applyBorder="1" applyAlignment="1">
      <alignment vertical="top" wrapText="1"/>
    </xf>
    <xf numFmtId="43" fontId="7" fillId="0" borderId="13" xfId="1" applyFont="1" applyBorder="1" applyAlignment="1">
      <alignment vertical="top" wrapText="1"/>
    </xf>
    <xf numFmtId="1" fontId="30" fillId="0" borderId="12" xfId="2" applyNumberFormat="1" applyFont="1" applyBorder="1" applyAlignment="1">
      <alignment horizontal="center"/>
    </xf>
    <xf numFmtId="0" fontId="22" fillId="0" borderId="12" xfId="2" applyFont="1" applyBorder="1"/>
    <xf numFmtId="1" fontId="34" fillId="2" borderId="12" xfId="2" applyNumberFormat="1" applyFont="1" applyFill="1" applyBorder="1" applyAlignment="1">
      <alignment horizontal="center"/>
    </xf>
    <xf numFmtId="0" fontId="9" fillId="0" borderId="12" xfId="2" applyFont="1" applyBorder="1" applyAlignment="1">
      <alignment horizontal="justify" vertical="center" wrapText="1"/>
    </xf>
    <xf numFmtId="43" fontId="7" fillId="0" borderId="7" xfId="1" applyFont="1" applyBorder="1" applyAlignment="1">
      <alignment vertical="center" wrapText="1"/>
    </xf>
    <xf numFmtId="0" fontId="9" fillId="2" borderId="24" xfId="0" applyFont="1" applyFill="1" applyBorder="1" applyAlignment="1">
      <alignment horizontal="left" vertical="top" wrapText="1"/>
    </xf>
    <xf numFmtId="43" fontId="36" fillId="2" borderId="24" xfId="1" applyFont="1" applyFill="1" applyBorder="1" applyAlignment="1">
      <alignment vertical="top" wrapText="1"/>
    </xf>
    <xf numFmtId="0" fontId="22" fillId="2" borderId="7" xfId="0" applyFont="1" applyFill="1" applyBorder="1" applyAlignment="1">
      <alignment horizontal="left" vertical="center" wrapText="1"/>
    </xf>
    <xf numFmtId="43" fontId="36" fillId="0" borderId="12" xfId="1" applyFont="1" applyBorder="1" applyAlignment="1">
      <alignment vertical="center"/>
    </xf>
    <xf numFmtId="43" fontId="7" fillId="0" borderId="24" xfId="1" applyFont="1" applyBorder="1" applyAlignment="1">
      <alignment vertical="top" wrapText="1"/>
    </xf>
    <xf numFmtId="43" fontId="7" fillId="0" borderId="30" xfId="1" applyFont="1" applyBorder="1" applyAlignment="1">
      <alignment horizontal="right" vertical="top" wrapText="1"/>
    </xf>
    <xf numFmtId="43" fontId="7" fillId="0" borderId="7" xfId="1" applyFont="1" applyBorder="1" applyAlignme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49" fontId="9" fillId="4" borderId="28" xfId="0" applyNumberFormat="1" applyFont="1" applyFill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top" wrapText="1"/>
    </xf>
    <xf numFmtId="0" fontId="42" fillId="0" borderId="12" xfId="0" quotePrefix="1" applyFont="1" applyBorder="1" applyAlignment="1">
      <alignment horizontal="center" vertical="top" wrapText="1"/>
    </xf>
    <xf numFmtId="0" fontId="9" fillId="0" borderId="12" xfId="2" applyFont="1" applyBorder="1"/>
    <xf numFmtId="1" fontId="22" fillId="2" borderId="12" xfId="0" applyNumberFormat="1" applyFont="1" applyFill="1" applyBorder="1" applyAlignment="1">
      <alignment horizontal="center" vertical="center" wrapText="1"/>
    </xf>
    <xf numFmtId="1" fontId="38" fillId="2" borderId="12" xfId="0" applyNumberFormat="1" applyFont="1" applyFill="1" applyBorder="1" applyAlignment="1">
      <alignment horizontal="center" vertical="top" wrapText="1"/>
    </xf>
    <xf numFmtId="1" fontId="37" fillId="2" borderId="12" xfId="0" applyNumberFormat="1" applyFont="1" applyFill="1" applyBorder="1" applyAlignment="1">
      <alignment horizontal="center" vertical="top" wrapText="1"/>
    </xf>
    <xf numFmtId="49" fontId="9" fillId="4" borderId="34" xfId="0" applyNumberFormat="1" applyFont="1" applyFill="1" applyBorder="1" applyAlignment="1">
      <alignment horizontal="center" vertical="center" wrapText="1"/>
    </xf>
    <xf numFmtId="1" fontId="38" fillId="2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43" fontId="7" fillId="0" borderId="7" xfId="1" applyFont="1" applyBorder="1" applyAlignment="1">
      <alignment horizontal="right" vertical="top" wrapText="1"/>
    </xf>
    <xf numFmtId="43" fontId="7" fillId="0" borderId="7" xfId="1" applyFont="1" applyBorder="1" applyAlignment="1">
      <alignment horizontal="right" vertical="center" wrapText="1"/>
    </xf>
    <xf numFmtId="43" fontId="36" fillId="2" borderId="12" xfId="1" applyFont="1" applyFill="1" applyBorder="1" applyAlignment="1">
      <alignment horizontal="right" vertical="top" wrapText="1"/>
    </xf>
    <xf numFmtId="0" fontId="41" fillId="2" borderId="11" xfId="0" applyFont="1" applyFill="1" applyBorder="1" applyAlignment="1">
      <alignment horizontal="center" vertical="top" wrapText="1"/>
    </xf>
    <xf numFmtId="49" fontId="9" fillId="4" borderId="28" xfId="0" applyNumberFormat="1" applyFont="1" applyFill="1" applyBorder="1" applyAlignment="1">
      <alignment horizontal="center" vertical="top" wrapText="1"/>
    </xf>
    <xf numFmtId="49" fontId="48" fillId="2" borderId="7" xfId="0" applyNumberFormat="1" applyFont="1" applyFill="1" applyBorder="1" applyAlignment="1">
      <alignment horizontal="center" vertical="center" wrapText="1"/>
    </xf>
    <xf numFmtId="1" fontId="48" fillId="2" borderId="7" xfId="0" applyNumberFormat="1" applyFont="1" applyFill="1" applyBorder="1" applyAlignment="1">
      <alignment horizontal="center" vertical="center" wrapText="1"/>
    </xf>
    <xf numFmtId="43" fontId="9" fillId="0" borderId="12" xfId="1" applyFont="1" applyBorder="1" applyAlignment="1">
      <alignment vertical="center" wrapText="1"/>
    </xf>
    <xf numFmtId="43" fontId="7" fillId="0" borderId="7" xfId="1" applyFont="1" applyBorder="1" applyAlignment="1">
      <alignment horizontal="right" vertical="center"/>
    </xf>
    <xf numFmtId="43" fontId="7" fillId="0" borderId="12" xfId="1" applyFont="1" applyBorder="1" applyAlignment="1">
      <alignment horizontal="right" vertical="top" wrapText="1"/>
    </xf>
    <xf numFmtId="43" fontId="44" fillId="2" borderId="7" xfId="1" applyFont="1" applyFill="1" applyBorder="1" applyAlignment="1">
      <alignment horizontal="right" vertical="center" wrapText="1"/>
    </xf>
    <xf numFmtId="0" fontId="9" fillId="0" borderId="12" xfId="2" applyFont="1" applyBorder="1" applyAlignment="1">
      <alignment vertical="top" wrapText="1"/>
    </xf>
    <xf numFmtId="43" fontId="30" fillId="2" borderId="7" xfId="1" applyFont="1" applyFill="1" applyBorder="1" applyAlignment="1">
      <alignment horizontal="center" vertical="center" wrapText="1"/>
    </xf>
    <xf numFmtId="49" fontId="22" fillId="2" borderId="7" xfId="1" applyNumberFormat="1" applyFont="1" applyFill="1" applyBorder="1" applyAlignment="1">
      <alignment horizontal="center" vertical="center" wrapText="1"/>
    </xf>
    <xf numFmtId="49" fontId="38" fillId="2" borderId="7" xfId="1" applyNumberFormat="1" applyFont="1" applyFill="1" applyBorder="1" applyAlignment="1">
      <alignment horizontal="center" vertical="center" wrapText="1"/>
    </xf>
    <xf numFmtId="43" fontId="22" fillId="0" borderId="7" xfId="1" applyFont="1" applyBorder="1" applyAlignment="1">
      <alignment horizontal="left" vertical="center" wrapText="1"/>
    </xf>
    <xf numFmtId="49" fontId="38" fillId="2" borderId="9" xfId="0" applyNumberFormat="1" applyFont="1" applyFill="1" applyBorder="1" applyAlignment="1">
      <alignment horizontal="left" vertical="top" wrapText="1"/>
    </xf>
    <xf numFmtId="49" fontId="22" fillId="2" borderId="9" xfId="0" applyNumberFormat="1" applyFont="1" applyFill="1" applyBorder="1" applyAlignment="1">
      <alignment horizontal="center" vertical="center" wrapText="1"/>
    </xf>
    <xf numFmtId="43" fontId="9" fillId="0" borderId="10" xfId="1" applyFont="1" applyBorder="1" applyAlignment="1">
      <alignment vertical="top" wrapText="1"/>
    </xf>
    <xf numFmtId="49" fontId="38" fillId="2" borderId="12" xfId="0" applyNumberFormat="1" applyFont="1" applyFill="1" applyBorder="1" applyAlignment="1">
      <alignment horizontal="left" vertical="top" wrapText="1"/>
    </xf>
    <xf numFmtId="43" fontId="9" fillId="0" borderId="13" xfId="1" applyFont="1" applyBorder="1" applyAlignment="1">
      <alignment vertical="top" wrapText="1"/>
    </xf>
    <xf numFmtId="49" fontId="38" fillId="2" borderId="24" xfId="0" applyNumberFormat="1" applyFont="1" applyFill="1" applyBorder="1" applyAlignment="1">
      <alignment horizontal="left" vertical="top" wrapText="1"/>
    </xf>
    <xf numFmtId="43" fontId="9" fillId="0" borderId="30" xfId="1" applyFont="1" applyBorder="1" applyAlignment="1">
      <alignment vertical="top" wrapText="1"/>
    </xf>
    <xf numFmtId="49" fontId="49" fillId="0" borderId="12" xfId="0" applyNumberFormat="1" applyFont="1" applyBorder="1" applyAlignment="1">
      <alignment horizontal="center" vertical="center" wrapText="1"/>
    </xf>
    <xf numFmtId="43" fontId="7" fillId="0" borderId="13" xfId="1" applyFont="1" applyBorder="1" applyAlignment="1">
      <alignment horizontal="right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49" fillId="0" borderId="12" xfId="0" applyNumberFormat="1" applyFont="1" applyBorder="1" applyAlignment="1">
      <alignment horizontal="center" wrapText="1"/>
    </xf>
    <xf numFmtId="49" fontId="20" fillId="2" borderId="12" xfId="0" applyNumberFormat="1" applyFont="1" applyFill="1" applyBorder="1" applyAlignment="1">
      <alignment horizontal="center" vertical="top" wrapText="1"/>
    </xf>
    <xf numFmtId="1" fontId="34" fillId="0" borderId="11" xfId="2" applyNumberFormat="1" applyFont="1" applyBorder="1" applyAlignment="1">
      <alignment horizontal="center"/>
    </xf>
    <xf numFmtId="0" fontId="9" fillId="0" borderId="12" xfId="2" applyFont="1" applyBorder="1" applyAlignment="1">
      <alignment vertical="center" wrapText="1"/>
    </xf>
    <xf numFmtId="0" fontId="9" fillId="4" borderId="12" xfId="2" applyFont="1" applyFill="1" applyBorder="1" applyAlignment="1">
      <alignment vertical="center"/>
    </xf>
    <xf numFmtId="1" fontId="9" fillId="2" borderId="12" xfId="2" applyNumberFormat="1" applyFont="1" applyFill="1" applyBorder="1" applyAlignment="1">
      <alignment horizontal="center"/>
    </xf>
    <xf numFmtId="49" fontId="9" fillId="0" borderId="28" xfId="0" applyNumberFormat="1" applyFont="1" applyBorder="1" applyAlignment="1">
      <alignment horizontal="center" vertical="center" wrapText="1"/>
    </xf>
    <xf numFmtId="49" fontId="37" fillId="0" borderId="12" xfId="0" applyNumberFormat="1" applyFont="1" applyBorder="1" applyAlignment="1">
      <alignment horizontal="center" vertical="top" wrapText="1"/>
    </xf>
    <xf numFmtId="1" fontId="37" fillId="2" borderId="12" xfId="2" applyNumberFormat="1" applyFont="1" applyFill="1" applyBorder="1" applyAlignment="1">
      <alignment horizontal="center"/>
    </xf>
    <xf numFmtId="3" fontId="8" fillId="0" borderId="12" xfId="0" applyNumberFormat="1" applyFont="1" applyBorder="1"/>
    <xf numFmtId="49" fontId="38" fillId="2" borderId="9" xfId="0" applyNumberFormat="1" applyFont="1" applyFill="1" applyBorder="1" applyAlignment="1">
      <alignment horizontal="center" vertical="top" wrapText="1"/>
    </xf>
    <xf numFmtId="43" fontId="8" fillId="0" borderId="13" xfId="1" applyFont="1" applyBorder="1" applyAlignment="1">
      <alignment horizontal="center" vertical="top" wrapText="1"/>
    </xf>
    <xf numFmtId="43" fontId="8" fillId="0" borderId="13" xfId="1" applyFont="1" applyBorder="1" applyAlignment="1">
      <alignment horizontal="right" vertical="center" wrapText="1"/>
    </xf>
    <xf numFmtId="43" fontId="8" fillId="0" borderId="12" xfId="0" applyNumberFormat="1" applyFont="1" applyBorder="1"/>
    <xf numFmtId="49" fontId="30" fillId="2" borderId="8" xfId="0" applyNumberFormat="1" applyFont="1" applyFill="1" applyBorder="1" applyAlignment="1">
      <alignment horizontal="center" vertical="top" wrapText="1"/>
    </xf>
    <xf numFmtId="49" fontId="30" fillId="2" borderId="11" xfId="0" applyNumberFormat="1" applyFont="1" applyFill="1" applyBorder="1" applyAlignment="1">
      <alignment horizontal="center" vertical="top" wrapText="1"/>
    </xf>
    <xf numFmtId="49" fontId="30" fillId="2" borderId="29" xfId="0" applyNumberFormat="1" applyFont="1" applyFill="1" applyBorder="1" applyAlignment="1">
      <alignment horizontal="center" vertical="top" wrapText="1"/>
    </xf>
    <xf numFmtId="49" fontId="30" fillId="2" borderId="7" xfId="0" applyNumberFormat="1" applyFont="1" applyFill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center" vertical="top" wrapText="1"/>
    </xf>
    <xf numFmtId="49" fontId="28" fillId="0" borderId="11" xfId="0" applyNumberFormat="1" applyFont="1" applyBorder="1" applyAlignment="1">
      <alignment horizontal="center" vertical="top" wrapText="1"/>
    </xf>
    <xf numFmtId="49" fontId="41" fillId="0" borderId="11" xfId="0" applyNumberFormat="1" applyFont="1" applyBorder="1" applyAlignment="1">
      <alignment horizontal="center" vertical="top" wrapText="1"/>
    </xf>
    <xf numFmtId="49" fontId="41" fillId="2" borderId="11" xfId="0" applyNumberFormat="1" applyFont="1" applyFill="1" applyBorder="1" applyAlignment="1">
      <alignment horizontal="center" vertical="top" wrapText="1"/>
    </xf>
    <xf numFmtId="49" fontId="28" fillId="2" borderId="11" xfId="0" applyNumberFormat="1" applyFont="1" applyFill="1" applyBorder="1" applyAlignment="1">
      <alignment horizontal="center" vertical="top" wrapText="1"/>
    </xf>
    <xf numFmtId="43" fontId="8" fillId="0" borderId="12" xfId="1" applyFont="1" applyBorder="1"/>
    <xf numFmtId="49" fontId="34" fillId="2" borderId="11" xfId="0" applyNumberFormat="1" applyFont="1" applyFill="1" applyBorder="1" applyAlignment="1">
      <alignment horizontal="center" vertical="top" wrapText="1"/>
    </xf>
    <xf numFmtId="49" fontId="34" fillId="2" borderId="29" xfId="0" applyNumberFormat="1" applyFont="1" applyFill="1" applyBorder="1" applyAlignment="1">
      <alignment horizontal="center" vertical="top" wrapText="1"/>
    </xf>
    <xf numFmtId="49" fontId="24" fillId="0" borderId="7" xfId="0" applyNumberFormat="1" applyFont="1" applyBorder="1" applyAlignment="1">
      <alignment horizontal="center" vertical="center"/>
    </xf>
    <xf numFmtId="0" fontId="9" fillId="4" borderId="24" xfId="0" applyFont="1" applyFill="1" applyBorder="1" applyAlignment="1">
      <alignment horizontal="left" vertical="top" wrapText="1"/>
    </xf>
    <xf numFmtId="43" fontId="8" fillId="0" borderId="35" xfId="1" applyFont="1" applyBorder="1" applyAlignment="1">
      <alignment horizontal="right" vertical="top" wrapText="1"/>
    </xf>
    <xf numFmtId="43" fontId="7" fillId="0" borderId="12" xfId="1" applyFont="1" applyBorder="1"/>
    <xf numFmtId="49" fontId="24" fillId="0" borderId="7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24" fillId="2" borderId="16" xfId="2" applyFont="1" applyFill="1" applyBorder="1" applyAlignment="1">
      <alignment horizontal="center" vertical="top" wrapText="1"/>
    </xf>
    <xf numFmtId="0" fontId="33" fillId="2" borderId="16" xfId="2" applyFont="1" applyFill="1" applyBorder="1" applyAlignment="1">
      <alignment horizontal="center" vertical="top" wrapText="1"/>
    </xf>
    <xf numFmtId="0" fontId="7" fillId="2" borderId="16" xfId="2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49" fontId="34" fillId="2" borderId="8" xfId="0" applyNumberFormat="1" applyFont="1" applyFill="1" applyBorder="1" applyAlignment="1">
      <alignment horizontal="center" vertical="top" wrapText="1"/>
    </xf>
    <xf numFmtId="49" fontId="9" fillId="4" borderId="36" xfId="0" applyNumberFormat="1" applyFont="1" applyFill="1" applyBorder="1" applyAlignment="1">
      <alignment horizontal="center" vertical="center" wrapText="1"/>
    </xf>
    <xf numFmtId="49" fontId="41" fillId="0" borderId="8" xfId="0" applyNumberFormat="1" applyFont="1" applyBorder="1" applyAlignment="1">
      <alignment horizontal="center" vertical="top" wrapText="1"/>
    </xf>
    <xf numFmtId="49" fontId="42" fillId="0" borderId="9" xfId="0" applyNumberFormat="1" applyFont="1" applyBorder="1" applyAlignment="1">
      <alignment horizontal="center" vertical="top" wrapText="1"/>
    </xf>
    <xf numFmtId="43" fontId="8" fillId="0" borderId="12" xfId="1" applyFont="1" applyBorder="1" applyAlignment="1">
      <alignment horizontal="center" vertical="top" wrapText="1"/>
    </xf>
    <xf numFmtId="49" fontId="34" fillId="2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37" fillId="2" borderId="7" xfId="0" applyNumberFormat="1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top" wrapText="1"/>
    </xf>
    <xf numFmtId="43" fontId="8" fillId="0" borderId="9" xfId="1" applyFont="1" applyBorder="1" applyAlignment="1">
      <alignment horizontal="center" vertical="top" wrapText="1"/>
    </xf>
    <xf numFmtId="43" fontId="8" fillId="0" borderId="10" xfId="1" applyFont="1" applyBorder="1" applyAlignment="1">
      <alignment horizontal="center" vertical="top" wrapText="1"/>
    </xf>
    <xf numFmtId="43" fontId="7" fillId="0" borderId="7" xfId="1" applyFont="1" applyBorder="1" applyAlignment="1">
      <alignment horizontal="center" vertical="center" wrapText="1"/>
    </xf>
    <xf numFmtId="49" fontId="29" fillId="0" borderId="7" xfId="0" applyNumberFormat="1" applyFont="1" applyBorder="1" applyAlignment="1">
      <alignment horizontal="center" vertical="center"/>
    </xf>
    <xf numFmtId="49" fontId="35" fillId="0" borderId="7" xfId="0" applyNumberFormat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right" vertical="center"/>
    </xf>
    <xf numFmtId="49" fontId="33" fillId="0" borderId="7" xfId="0" applyNumberFormat="1" applyFont="1" applyBorder="1" applyAlignment="1">
      <alignment horizontal="right" vertical="center"/>
    </xf>
    <xf numFmtId="49" fontId="24" fillId="0" borderId="7" xfId="0" applyNumberFormat="1" applyFont="1" applyBorder="1" applyAlignment="1">
      <alignment horizontal="center"/>
    </xf>
    <xf numFmtId="49" fontId="33" fillId="0" borderId="7" xfId="0" applyNumberFormat="1" applyFont="1" applyBorder="1"/>
    <xf numFmtId="0" fontId="22" fillId="4" borderId="7" xfId="0" applyFont="1" applyFill="1" applyBorder="1" applyAlignment="1">
      <alignment horizontal="left" vertical="top" wrapText="1"/>
    </xf>
    <xf numFmtId="43" fontId="7" fillId="0" borderId="7" xfId="1" applyFont="1" applyBorder="1"/>
    <xf numFmtId="49" fontId="30" fillId="2" borderId="31" xfId="0" applyNumberFormat="1" applyFont="1" applyFill="1" applyBorder="1" applyAlignment="1">
      <alignment horizontal="center" vertical="top" wrapText="1"/>
    </xf>
    <xf numFmtId="43" fontId="9" fillId="0" borderId="9" xfId="0" applyNumberFormat="1" applyFont="1" applyBorder="1" applyAlignment="1">
      <alignment vertical="top" wrapText="1"/>
    </xf>
    <xf numFmtId="43" fontId="9" fillId="0" borderId="12" xfId="0" applyNumberFormat="1" applyFont="1" applyBorder="1" applyAlignment="1">
      <alignment vertical="top" wrapText="1"/>
    </xf>
    <xf numFmtId="43" fontId="22" fillId="0" borderId="7" xfId="0" applyNumberFormat="1" applyFont="1" applyBorder="1" applyAlignment="1">
      <alignment vertical="center" wrapText="1"/>
    </xf>
    <xf numFmtId="49" fontId="50" fillId="2" borderId="11" xfId="0" applyNumberFormat="1" applyFont="1" applyFill="1" applyBorder="1" applyAlignment="1">
      <alignment horizontal="center" vertical="top" wrapText="1"/>
    </xf>
    <xf numFmtId="0" fontId="7" fillId="2" borderId="39" xfId="2" applyFont="1" applyFill="1" applyBorder="1" applyAlignment="1">
      <alignment horizontal="center" vertical="top" wrapText="1"/>
    </xf>
    <xf numFmtId="0" fontId="33" fillId="2" borderId="40" xfId="2" applyFont="1" applyFill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2" fillId="0" borderId="12" xfId="2" applyFont="1" applyBorder="1" applyAlignment="1">
      <alignment wrapText="1"/>
    </xf>
    <xf numFmtId="0" fontId="9" fillId="0" borderId="9" xfId="0" applyFont="1" applyBorder="1" applyAlignment="1">
      <alignment vertical="top" wrapText="1"/>
    </xf>
    <xf numFmtId="43" fontId="9" fillId="0" borderId="12" xfId="1" applyFont="1" applyBorder="1" applyAlignment="1">
      <alignment vertical="top"/>
    </xf>
    <xf numFmtId="49" fontId="22" fillId="2" borderId="24" xfId="0" applyNumberFormat="1" applyFont="1" applyFill="1" applyBorder="1" applyAlignment="1">
      <alignment horizontal="center" vertical="top" wrapText="1"/>
    </xf>
    <xf numFmtId="49" fontId="22" fillId="2" borderId="7" xfId="0" applyNumberFormat="1" applyFont="1" applyFill="1" applyBorder="1" applyAlignment="1">
      <alignment horizontal="left" vertical="center" wrapText="1"/>
    </xf>
    <xf numFmtId="49" fontId="28" fillId="0" borderId="11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9" fontId="41" fillId="2" borderId="11" xfId="0" applyNumberFormat="1" applyFont="1" applyFill="1" applyBorder="1" applyAlignment="1">
      <alignment horizontal="center" vertical="center" wrapText="1"/>
    </xf>
    <xf numFmtId="49" fontId="42" fillId="2" borderId="12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justify" vertical="center" wrapText="1"/>
    </xf>
    <xf numFmtId="49" fontId="30" fillId="2" borderId="11" xfId="0" applyNumberFormat="1" applyFont="1" applyFill="1" applyBorder="1" applyAlignment="1">
      <alignment horizontal="center" vertical="center" wrapText="1"/>
    </xf>
    <xf numFmtId="49" fontId="38" fillId="2" borderId="12" xfId="0" applyNumberFormat="1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vertical="center" wrapText="1"/>
    </xf>
    <xf numFmtId="49" fontId="34" fillId="2" borderId="11" xfId="0" applyNumberFormat="1" applyFont="1" applyFill="1" applyBorder="1" applyAlignment="1">
      <alignment horizontal="center" vertical="center" wrapText="1"/>
    </xf>
    <xf numFmtId="49" fontId="37" fillId="2" borderId="12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 wrapText="1"/>
    </xf>
    <xf numFmtId="0" fontId="22" fillId="2" borderId="12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vertical="center" wrapText="1"/>
    </xf>
    <xf numFmtId="49" fontId="24" fillId="0" borderId="7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20" fillId="0" borderId="12" xfId="0" applyFont="1" applyBorder="1" applyAlignment="1">
      <alignment horizontal="justify" vertical="center" wrapText="1"/>
    </xf>
    <xf numFmtId="49" fontId="41" fillId="0" borderId="11" xfId="0" applyNumberFormat="1" applyFont="1" applyBorder="1" applyAlignment="1">
      <alignment horizontal="center" vertical="center" wrapText="1"/>
    </xf>
    <xf numFmtId="49" fontId="42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justify" vertical="center" wrapText="1"/>
    </xf>
    <xf numFmtId="43" fontId="8" fillId="0" borderId="12" xfId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28" fillId="2" borderId="11" xfId="0" applyNumberFormat="1" applyFont="1" applyFill="1" applyBorder="1" applyAlignment="1">
      <alignment horizontal="center" vertical="center" wrapText="1"/>
    </xf>
    <xf numFmtId="49" fontId="40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22" fillId="4" borderId="5" xfId="0" applyFont="1" applyFill="1" applyBorder="1" applyAlignment="1">
      <alignment vertical="center" wrapText="1"/>
    </xf>
    <xf numFmtId="43" fontId="7" fillId="0" borderId="17" xfId="1" applyFont="1" applyBorder="1" applyAlignment="1">
      <alignment horizontal="right" vertical="center" wrapText="1"/>
    </xf>
    <xf numFmtId="49" fontId="30" fillId="2" borderId="17" xfId="0" applyNumberFormat="1" applyFont="1" applyFill="1" applyBorder="1" applyAlignment="1">
      <alignment horizontal="center" vertical="center" wrapText="1"/>
    </xf>
    <xf numFmtId="49" fontId="22" fillId="2" borderId="17" xfId="0" applyNumberFormat="1" applyFont="1" applyFill="1" applyBorder="1" applyAlignment="1">
      <alignment horizontal="center" vertical="center" wrapText="1"/>
    </xf>
    <xf numFmtId="49" fontId="38" fillId="2" borderId="17" xfId="0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justify" vertical="center" wrapText="1"/>
    </xf>
    <xf numFmtId="43" fontId="8" fillId="0" borderId="12" xfId="1" applyFont="1" applyBorder="1" applyAlignment="1">
      <alignment vertical="center" wrapText="1"/>
    </xf>
    <xf numFmtId="0" fontId="29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35" fillId="0" borderId="0" xfId="0" applyFont="1"/>
    <xf numFmtId="0" fontId="8" fillId="0" borderId="0" xfId="0" applyFont="1" applyAlignment="1">
      <alignment horizontal="center" vertical="center"/>
    </xf>
    <xf numFmtId="0" fontId="36" fillId="0" borderId="0" xfId="0" applyFont="1"/>
    <xf numFmtId="0" fontId="51" fillId="0" borderId="0" xfId="0" applyFont="1" applyAlignment="1">
      <alignment horizontal="center" vertical="top" wrapText="1"/>
    </xf>
    <xf numFmtId="1" fontId="9" fillId="2" borderId="8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center" vertical="center" wrapText="1"/>
    </xf>
    <xf numFmtId="1" fontId="9" fillId="2" borderId="11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vertical="center"/>
    </xf>
    <xf numFmtId="43" fontId="8" fillId="0" borderId="12" xfId="1" applyFont="1" applyBorder="1" applyAlignment="1">
      <alignment horizontal="right" vertical="top"/>
    </xf>
    <xf numFmtId="1" fontId="9" fillId="2" borderId="11" xfId="2" applyNumberFormat="1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43" fontId="8" fillId="0" borderId="32" xfId="1" applyFont="1" applyBorder="1" applyAlignment="1">
      <alignment horizontal="right" vertical="top" wrapText="1"/>
    </xf>
    <xf numFmtId="0" fontId="22" fillId="0" borderId="12" xfId="2" applyFont="1" applyBorder="1" applyAlignment="1">
      <alignment horizontal="justify" vertical="center" wrapText="1"/>
    </xf>
    <xf numFmtId="1" fontId="22" fillId="0" borderId="23" xfId="2" applyNumberFormat="1" applyFont="1" applyBorder="1" applyAlignment="1">
      <alignment horizontal="center" vertical="top"/>
    </xf>
    <xf numFmtId="43" fontId="8" fillId="0" borderId="23" xfId="1" applyFont="1" applyBorder="1" applyAlignment="1">
      <alignment horizontal="right" vertical="top"/>
    </xf>
    <xf numFmtId="1" fontId="22" fillId="0" borderId="12" xfId="2" applyNumberFormat="1" applyFont="1" applyBorder="1" applyAlignment="1">
      <alignment horizontal="center" vertical="top"/>
    </xf>
    <xf numFmtId="0" fontId="22" fillId="0" borderId="12" xfId="2" applyFont="1" applyBorder="1" applyAlignment="1">
      <alignment horizontal="left" vertical="top" wrapText="1"/>
    </xf>
    <xf numFmtId="0" fontId="9" fillId="0" borderId="12" xfId="2" applyFont="1" applyBorder="1" applyAlignment="1">
      <alignment horizontal="justify" vertical="top" wrapText="1"/>
    </xf>
    <xf numFmtId="1" fontId="9" fillId="2" borderId="12" xfId="2" applyNumberFormat="1" applyFont="1" applyFill="1" applyBorder="1" applyAlignment="1">
      <alignment horizontal="center" vertical="top"/>
    </xf>
    <xf numFmtId="1" fontId="9" fillId="2" borderId="24" xfId="2" applyNumberFormat="1" applyFont="1" applyFill="1" applyBorder="1" applyAlignment="1">
      <alignment horizontal="center" vertical="top"/>
    </xf>
    <xf numFmtId="0" fontId="22" fillId="0" borderId="23" xfId="2" applyFont="1" applyBorder="1" applyAlignment="1">
      <alignment horizontal="left" vertical="top" wrapText="1"/>
    </xf>
    <xf numFmtId="0" fontId="9" fillId="0" borderId="24" xfId="2" applyFont="1" applyBorder="1" applyAlignment="1">
      <alignment horizontal="justify" vertical="top" wrapText="1"/>
    </xf>
    <xf numFmtId="1" fontId="22" fillId="0" borderId="23" xfId="2" applyNumberFormat="1" applyFont="1" applyBorder="1" applyAlignment="1">
      <alignment horizontal="center"/>
    </xf>
    <xf numFmtId="0" fontId="22" fillId="0" borderId="23" xfId="2" applyFont="1" applyBorder="1"/>
    <xf numFmtId="1" fontId="22" fillId="0" borderId="12" xfId="2" applyNumberFormat="1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" fontId="9" fillId="2" borderId="24" xfId="2" applyNumberFormat="1" applyFont="1" applyFill="1" applyBorder="1" applyAlignment="1">
      <alignment horizontal="center"/>
    </xf>
    <xf numFmtId="0" fontId="9" fillId="0" borderId="24" xfId="2" applyFont="1" applyBorder="1"/>
    <xf numFmtId="0" fontId="7" fillId="0" borderId="23" xfId="2" applyFont="1" applyBorder="1" applyAlignment="1">
      <alignment horizontal="left"/>
    </xf>
    <xf numFmtId="0" fontId="8" fillId="0" borderId="12" xfId="2" applyFont="1" applyBorder="1"/>
    <xf numFmtId="43" fontId="3" fillId="0" borderId="0" xfId="1" applyFont="1"/>
    <xf numFmtId="0" fontId="44" fillId="0" borderId="0" xfId="0" applyFont="1" applyAlignment="1">
      <alignment horizontal="center" vertical="top" wrapText="1"/>
    </xf>
    <xf numFmtId="43" fontId="8" fillId="0" borderId="9" xfId="1" applyFont="1" applyBorder="1" applyAlignment="1">
      <alignment horizontal="right" vertical="top" wrapText="1"/>
    </xf>
    <xf numFmtId="43" fontId="8" fillId="0" borderId="24" xfId="1" applyFont="1" applyBorder="1"/>
    <xf numFmtId="49" fontId="22" fillId="2" borderId="7" xfId="0" applyNumberFormat="1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vertical="center" wrapText="1"/>
    </xf>
    <xf numFmtId="43" fontId="22" fillId="2" borderId="7" xfId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" fontId="9" fillId="0" borderId="29" xfId="2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vertical="center"/>
    </xf>
    <xf numFmtId="0" fontId="8" fillId="0" borderId="24" xfId="2" applyFont="1" applyBorder="1" applyAlignment="1">
      <alignment horizontal="left"/>
    </xf>
    <xf numFmtId="43" fontId="8" fillId="0" borderId="24" xfId="1" applyFont="1" applyBorder="1" applyAlignment="1">
      <alignment vertical="center"/>
    </xf>
    <xf numFmtId="0" fontId="7" fillId="0" borderId="0" xfId="0" applyFont="1" applyAlignment="1">
      <alignment vertical="top" wrapText="1"/>
    </xf>
    <xf numFmtId="1" fontId="9" fillId="2" borderId="41" xfId="2" applyNumberFormat="1" applyFont="1" applyFill="1" applyBorder="1" applyAlignment="1">
      <alignment horizontal="center" vertical="top"/>
    </xf>
    <xf numFmtId="49" fontId="9" fillId="2" borderId="42" xfId="2" applyNumberFormat="1" applyFont="1" applyFill="1" applyBorder="1" applyAlignment="1">
      <alignment horizontal="center" vertical="top"/>
    </xf>
    <xf numFmtId="43" fontId="7" fillId="0" borderId="42" xfId="1" applyFont="1" applyBorder="1" applyAlignment="1">
      <alignment horizontal="right" vertical="top"/>
    </xf>
    <xf numFmtId="43" fontId="7" fillId="0" borderId="43" xfId="1" applyFont="1" applyBorder="1" applyAlignment="1">
      <alignment horizontal="right" vertical="top"/>
    </xf>
    <xf numFmtId="49" fontId="7" fillId="0" borderId="41" xfId="0" applyNumberFormat="1" applyFont="1" applyBorder="1" applyAlignment="1">
      <alignment vertical="top"/>
    </xf>
    <xf numFmtId="49" fontId="7" fillId="0" borderId="42" xfId="0" applyNumberFormat="1" applyFont="1" applyBorder="1" applyAlignment="1">
      <alignment vertical="top"/>
    </xf>
    <xf numFmtId="49" fontId="8" fillId="0" borderId="42" xfId="0" applyNumberFormat="1" applyFont="1" applyBorder="1" applyAlignment="1">
      <alignment vertical="top"/>
    </xf>
    <xf numFmtId="0" fontId="20" fillId="0" borderId="42" xfId="0" applyFont="1" applyBorder="1" applyAlignment="1">
      <alignment horizontal="left" vertical="top" wrapText="1"/>
    </xf>
    <xf numFmtId="0" fontId="8" fillId="0" borderId="23" xfId="0" applyFont="1" applyBorder="1"/>
    <xf numFmtId="43" fontId="8" fillId="0" borderId="23" xfId="1" applyFont="1" applyBorder="1"/>
    <xf numFmtId="0" fontId="8" fillId="0" borderId="13" xfId="0" applyFont="1" applyBorder="1"/>
    <xf numFmtId="0" fontId="7" fillId="0" borderId="41" xfId="0" applyFont="1" applyBorder="1"/>
    <xf numFmtId="49" fontId="7" fillId="0" borderId="42" xfId="0" applyNumberFormat="1" applyFont="1" applyBorder="1"/>
    <xf numFmtId="0" fontId="20" fillId="0" borderId="42" xfId="0" applyFont="1" applyBorder="1" applyAlignment="1">
      <alignment horizontal="right" vertical="center" wrapText="1"/>
    </xf>
    <xf numFmtId="0" fontId="20" fillId="0" borderId="42" xfId="0" applyFont="1" applyBorder="1" applyAlignment="1">
      <alignment horizontal="left" vertical="center" wrapText="1"/>
    </xf>
    <xf numFmtId="43" fontId="7" fillId="0" borderId="42" xfId="1" applyFont="1" applyBorder="1"/>
    <xf numFmtId="43" fontId="7" fillId="0" borderId="43" xfId="1" applyFont="1" applyBorder="1"/>
    <xf numFmtId="0" fontId="7" fillId="0" borderId="42" xfId="0" applyFont="1" applyBorder="1" applyAlignment="1">
      <alignment horizontal="right" wrapText="1"/>
    </xf>
    <xf numFmtId="0" fontId="7" fillId="0" borderId="42" xfId="0" applyFont="1" applyBorder="1" applyAlignment="1">
      <alignment horizontal="left" wrapText="1"/>
    </xf>
    <xf numFmtId="43" fontId="7" fillId="0" borderId="42" xfId="0" applyNumberFormat="1" applyFont="1" applyBorder="1"/>
    <xf numFmtId="43" fontId="7" fillId="0" borderId="43" xfId="0" applyNumberFormat="1" applyFont="1" applyBorder="1"/>
    <xf numFmtId="49" fontId="3" fillId="0" borderId="0" xfId="0" applyNumberFormat="1" applyFont="1"/>
    <xf numFmtId="0" fontId="8" fillId="0" borderId="12" xfId="0" applyFont="1" applyBorder="1" applyAlignment="1">
      <alignment horizontal="left"/>
    </xf>
    <xf numFmtId="1" fontId="54" fillId="2" borderId="8" xfId="0" applyNumberFormat="1" applyFont="1" applyFill="1" applyBorder="1" applyAlignment="1">
      <alignment horizontal="center" vertical="top" wrapText="1"/>
    </xf>
    <xf numFmtId="49" fontId="54" fillId="2" borderId="8" xfId="0" applyNumberFormat="1" applyFont="1" applyFill="1" applyBorder="1" applyAlignment="1">
      <alignment horizontal="center" vertical="top" wrapText="1"/>
    </xf>
    <xf numFmtId="49" fontId="54" fillId="2" borderId="11" xfId="0" applyNumberFormat="1" applyFont="1" applyFill="1" applyBorder="1" applyAlignment="1">
      <alignment horizontal="center" vertical="top" wrapText="1"/>
    </xf>
    <xf numFmtId="43" fontId="44" fillId="3" borderId="7" xfId="1" applyFont="1" applyFill="1" applyBorder="1" applyAlignment="1">
      <alignment horizontal="right" vertical="center" wrapText="1"/>
    </xf>
    <xf numFmtId="43" fontId="7" fillId="3" borderId="7" xfId="1" applyFont="1" applyFill="1" applyBorder="1" applyAlignment="1">
      <alignment horizontal="right" vertical="center" wrapText="1"/>
    </xf>
    <xf numFmtId="1" fontId="22" fillId="0" borderId="31" xfId="2" applyNumberFormat="1" applyFont="1" applyBorder="1" applyAlignment="1">
      <alignment horizontal="center" vertical="top"/>
    </xf>
    <xf numFmtId="1" fontId="22" fillId="0" borderId="11" xfId="2" applyNumberFormat="1" applyFont="1" applyBorder="1" applyAlignment="1">
      <alignment horizontal="center" vertical="top"/>
    </xf>
    <xf numFmtId="49" fontId="55" fillId="2" borderId="12" xfId="2" quotePrefix="1" applyNumberFormat="1" applyFont="1" applyFill="1" applyBorder="1" applyAlignment="1">
      <alignment horizontal="center" vertical="top" wrapText="1"/>
    </xf>
    <xf numFmtId="1" fontId="9" fillId="2" borderId="29" xfId="2" applyNumberFormat="1" applyFont="1" applyFill="1" applyBorder="1" applyAlignment="1">
      <alignment horizontal="center" vertical="top"/>
    </xf>
    <xf numFmtId="49" fontId="55" fillId="2" borderId="24" xfId="2" quotePrefix="1" applyNumberFormat="1" applyFont="1" applyFill="1" applyBorder="1" applyAlignment="1">
      <alignment horizontal="center" vertical="top" wrapText="1"/>
    </xf>
    <xf numFmtId="49" fontId="56" fillId="0" borderId="12" xfId="0" applyNumberFormat="1" applyFont="1" applyBorder="1" applyAlignment="1">
      <alignment horizontal="center" vertical="center" wrapText="1"/>
    </xf>
    <xf numFmtId="1" fontId="9" fillId="2" borderId="50" xfId="2" applyNumberFormat="1" applyFont="1" applyFill="1" applyBorder="1" applyAlignment="1">
      <alignment horizontal="center" vertical="top"/>
    </xf>
    <xf numFmtId="49" fontId="55" fillId="2" borderId="33" xfId="2" quotePrefix="1" applyNumberFormat="1" applyFont="1" applyFill="1" applyBorder="1" applyAlignment="1">
      <alignment horizontal="center" vertical="top" wrapText="1"/>
    </xf>
    <xf numFmtId="49" fontId="55" fillId="2" borderId="12" xfId="2" applyNumberFormat="1" applyFont="1" applyFill="1" applyBorder="1" applyAlignment="1">
      <alignment horizontal="center" vertical="top" wrapText="1"/>
    </xf>
    <xf numFmtId="49" fontId="55" fillId="0" borderId="12" xfId="2" quotePrefix="1" applyNumberFormat="1" applyFont="1" applyBorder="1" applyAlignment="1">
      <alignment horizontal="center" vertical="top" wrapText="1"/>
    </xf>
    <xf numFmtId="49" fontId="55" fillId="0" borderId="24" xfId="2" quotePrefix="1" applyNumberFormat="1" applyFont="1" applyBorder="1" applyAlignment="1">
      <alignment horizontal="center" vertical="top" wrapText="1"/>
    </xf>
    <xf numFmtId="0" fontId="9" fillId="0" borderId="12" xfId="2" applyFont="1" applyBorder="1" applyAlignment="1">
      <alignment horizontal="left" vertical="center" wrapText="1"/>
    </xf>
    <xf numFmtId="1" fontId="22" fillId="0" borderId="31" xfId="2" applyNumberFormat="1" applyFont="1" applyBorder="1" applyAlignment="1">
      <alignment horizontal="center"/>
    </xf>
    <xf numFmtId="1" fontId="22" fillId="0" borderId="11" xfId="2" applyNumberFormat="1" applyFont="1" applyBorder="1" applyAlignment="1">
      <alignment horizontal="center"/>
    </xf>
    <xf numFmtId="1" fontId="9" fillId="2" borderId="11" xfId="2" applyNumberFormat="1" applyFont="1" applyFill="1" applyBorder="1" applyAlignment="1">
      <alignment horizontal="center"/>
    </xf>
    <xf numFmtId="1" fontId="9" fillId="2" borderId="29" xfId="2" applyNumberFormat="1" applyFont="1" applyFill="1" applyBorder="1" applyAlignment="1">
      <alignment horizontal="center"/>
    </xf>
    <xf numFmtId="1" fontId="9" fillId="0" borderId="24" xfId="2" applyNumberFormat="1" applyFont="1" applyBorder="1" applyAlignment="1">
      <alignment horizontal="center"/>
    </xf>
    <xf numFmtId="1" fontId="9" fillId="0" borderId="11" xfId="2" applyNumberFormat="1" applyFont="1" applyBorder="1" applyAlignment="1">
      <alignment horizontal="center"/>
    </xf>
    <xf numFmtId="1" fontId="57" fillId="0" borderId="11" xfId="2" applyNumberFormat="1" applyFont="1" applyBorder="1" applyAlignment="1">
      <alignment horizontal="center"/>
    </xf>
    <xf numFmtId="1" fontId="57" fillId="0" borderId="12" xfId="2" applyNumberFormat="1" applyFont="1" applyBorder="1" applyAlignment="1">
      <alignment horizontal="center"/>
    </xf>
    <xf numFmtId="0" fontId="56" fillId="0" borderId="12" xfId="2" applyFont="1" applyBorder="1"/>
    <xf numFmtId="1" fontId="55" fillId="0" borderId="11" xfId="2" applyNumberFormat="1" applyFont="1" applyBorder="1" applyAlignment="1">
      <alignment horizontal="center"/>
    </xf>
    <xf numFmtId="1" fontId="55" fillId="0" borderId="12" xfId="2" applyNumberFormat="1" applyFont="1" applyBorder="1" applyAlignment="1">
      <alignment horizontal="center"/>
    </xf>
    <xf numFmtId="0" fontId="3" fillId="0" borderId="12" xfId="2" applyFont="1" applyBorder="1"/>
    <xf numFmtId="0" fontId="3" fillId="0" borderId="12" xfId="2" applyFont="1" applyBorder="1" applyAlignment="1">
      <alignment wrapText="1"/>
    </xf>
    <xf numFmtId="0" fontId="20" fillId="0" borderId="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left" vertical="center" wrapText="1"/>
    </xf>
    <xf numFmtId="43" fontId="44" fillId="0" borderId="17" xfId="1" applyFont="1" applyBorder="1" applyAlignment="1">
      <alignment horizontal="right" vertical="center" wrapText="1"/>
    </xf>
    <xf numFmtId="49" fontId="20" fillId="0" borderId="38" xfId="0" applyNumberFormat="1" applyFont="1" applyBorder="1" applyAlignment="1">
      <alignment horizontal="center" vertical="center" wrapText="1"/>
    </xf>
    <xf numFmtId="49" fontId="20" fillId="0" borderId="35" xfId="0" applyNumberFormat="1" applyFont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wrapText="1"/>
    </xf>
    <xf numFmtId="49" fontId="9" fillId="2" borderId="35" xfId="0" applyNumberFormat="1" applyFont="1" applyFill="1" applyBorder="1" applyAlignment="1">
      <alignment horizontal="center" vertical="center" wrapText="1"/>
    </xf>
    <xf numFmtId="49" fontId="20" fillId="2" borderId="35" xfId="0" applyNumberFormat="1" applyFont="1" applyFill="1" applyBorder="1" applyAlignment="1">
      <alignment horizontal="center" vertical="center" wrapText="1"/>
    </xf>
    <xf numFmtId="49" fontId="22" fillId="2" borderId="35" xfId="0" applyNumberFormat="1" applyFont="1" applyFill="1" applyBorder="1" applyAlignment="1">
      <alignment horizontal="center" vertical="center" wrapText="1"/>
    </xf>
    <xf numFmtId="49" fontId="9" fillId="2" borderId="37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2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22" fillId="2" borderId="11" xfId="0" applyFont="1" applyFill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43" fontId="8" fillId="0" borderId="15" xfId="1" applyFont="1" applyBorder="1" applyAlignment="1">
      <alignment horizontal="right" vertical="top" wrapText="1"/>
    </xf>
    <xf numFmtId="43" fontId="8" fillId="0" borderId="26" xfId="1" applyFont="1" applyBorder="1" applyAlignment="1">
      <alignment horizontal="right" vertical="top" wrapText="1"/>
    </xf>
    <xf numFmtId="0" fontId="24" fillId="2" borderId="6" xfId="2" applyFont="1" applyFill="1" applyBorder="1" applyAlignment="1">
      <alignment horizontal="center" vertical="top" wrapText="1"/>
    </xf>
    <xf numFmtId="0" fontId="33" fillId="2" borderId="6" xfId="2" applyFont="1" applyFill="1" applyBorder="1" applyAlignment="1">
      <alignment horizontal="center" vertical="top" wrapText="1"/>
    </xf>
    <xf numFmtId="1" fontId="30" fillId="2" borderId="17" xfId="0" applyNumberFormat="1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top" wrapText="1"/>
    </xf>
    <xf numFmtId="0" fontId="41" fillId="3" borderId="12" xfId="0" applyFont="1" applyFill="1" applyBorder="1" applyAlignment="1">
      <alignment horizontal="center" vertical="top" wrapText="1"/>
    </xf>
    <xf numFmtId="43" fontId="36" fillId="2" borderId="13" xfId="1" applyFont="1" applyFill="1" applyBorder="1" applyAlignment="1">
      <alignment vertical="top" wrapText="1"/>
    </xf>
    <xf numFmtId="1" fontId="34" fillId="2" borderId="14" xfId="0" applyNumberFormat="1" applyFont="1" applyFill="1" applyBorder="1" applyAlignment="1">
      <alignment horizontal="center" vertical="top" wrapText="1"/>
    </xf>
    <xf numFmtId="49" fontId="9" fillId="4" borderId="15" xfId="0" applyNumberFormat="1" applyFont="1" applyFill="1" applyBorder="1" applyAlignment="1">
      <alignment horizontal="center" vertical="center" wrapText="1"/>
    </xf>
    <xf numFmtId="49" fontId="37" fillId="2" borderId="15" xfId="0" applyNumberFormat="1" applyFont="1" applyFill="1" applyBorder="1" applyAlignment="1">
      <alignment horizontal="center" vertical="top" wrapText="1"/>
    </xf>
    <xf numFmtId="49" fontId="9" fillId="2" borderId="15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top" wrapText="1"/>
    </xf>
    <xf numFmtId="43" fontId="8" fillId="0" borderId="15" xfId="1" applyFont="1" applyBorder="1" applyAlignment="1">
      <alignment vertical="top" wrapText="1"/>
    </xf>
    <xf numFmtId="43" fontId="8" fillId="0" borderId="26" xfId="1" applyFont="1" applyBorder="1" applyAlignment="1">
      <alignment vertical="top" wrapText="1"/>
    </xf>
    <xf numFmtId="0" fontId="22" fillId="0" borderId="17" xfId="0" applyFont="1" applyBorder="1" applyAlignment="1">
      <alignment horizontal="left" vertical="center" wrapText="1"/>
    </xf>
    <xf numFmtId="43" fontId="44" fillId="0" borderId="17" xfId="1" applyFont="1" applyBorder="1" applyAlignment="1">
      <alignment vertical="center" wrapText="1"/>
    </xf>
    <xf numFmtId="43" fontId="46" fillId="2" borderId="13" xfId="1" applyFont="1" applyFill="1" applyBorder="1" applyAlignment="1">
      <alignment vertical="top" wrapText="1"/>
    </xf>
    <xf numFmtId="43" fontId="22" fillId="0" borderId="17" xfId="1" applyFont="1" applyBorder="1" applyAlignment="1">
      <alignment vertical="center" wrapText="1"/>
    </xf>
    <xf numFmtId="1" fontId="34" fillId="2" borderId="11" xfId="2" applyNumberFormat="1" applyFont="1" applyFill="1" applyBorder="1" applyAlignment="1">
      <alignment horizontal="center" vertical="top" wrapText="1"/>
    </xf>
    <xf numFmtId="1" fontId="30" fillId="0" borderId="11" xfId="2" applyNumberFormat="1" applyFont="1" applyBorder="1" applyAlignment="1">
      <alignment horizontal="center"/>
    </xf>
    <xf numFmtId="1" fontId="34" fillId="2" borderId="11" xfId="2" applyNumberFormat="1" applyFont="1" applyFill="1" applyBorder="1" applyAlignment="1">
      <alignment horizontal="center"/>
    </xf>
    <xf numFmtId="1" fontId="34" fillId="2" borderId="14" xfId="2" applyNumberFormat="1" applyFont="1" applyFill="1" applyBorder="1" applyAlignment="1">
      <alignment horizontal="center"/>
    </xf>
    <xf numFmtId="0" fontId="8" fillId="0" borderId="15" xfId="2" applyFont="1" applyBorder="1" applyAlignment="1">
      <alignment horizontal="justify" vertical="center" wrapText="1"/>
    </xf>
    <xf numFmtId="1" fontId="22" fillId="2" borderId="17" xfId="0" applyNumberFormat="1" applyFont="1" applyFill="1" applyBorder="1" applyAlignment="1">
      <alignment horizontal="center" vertical="center" wrapText="1"/>
    </xf>
    <xf numFmtId="1" fontId="38" fillId="2" borderId="17" xfId="0" applyNumberFormat="1" applyFont="1" applyFill="1" applyBorder="1" applyAlignment="1">
      <alignment horizontal="center" vertical="center" wrapText="1"/>
    </xf>
    <xf numFmtId="43" fontId="7" fillId="0" borderId="17" xfId="1" applyFont="1" applyBorder="1" applyAlignment="1">
      <alignment vertical="center" wrapText="1"/>
    </xf>
    <xf numFmtId="1" fontId="37" fillId="2" borderId="15" xfId="0" applyNumberFormat="1" applyFont="1" applyFill="1" applyBorder="1" applyAlignment="1">
      <alignment horizontal="center" vertical="top" wrapText="1"/>
    </xf>
    <xf numFmtId="0" fontId="9" fillId="0" borderId="15" xfId="2" applyFont="1" applyBorder="1" applyAlignment="1">
      <alignment horizontal="justify" vertical="center" wrapText="1"/>
    </xf>
    <xf numFmtId="49" fontId="48" fillId="2" borderId="17" xfId="0" applyNumberFormat="1" applyFont="1" applyFill="1" applyBorder="1" applyAlignment="1">
      <alignment horizontal="center" vertical="center" wrapText="1"/>
    </xf>
    <xf numFmtId="43" fontId="44" fillId="3" borderId="17" xfId="1" applyFont="1" applyFill="1" applyBorder="1" applyAlignment="1">
      <alignment horizontal="right" vertical="center" wrapText="1"/>
    </xf>
    <xf numFmtId="49" fontId="9" fillId="4" borderId="12" xfId="0" applyNumberFormat="1" applyFont="1" applyFill="1" applyBorder="1" applyAlignment="1">
      <alignment horizontal="center" vertical="top" wrapText="1"/>
    </xf>
    <xf numFmtId="43" fontId="44" fillId="2" borderId="17" xfId="1" applyFont="1" applyFill="1" applyBorder="1" applyAlignment="1">
      <alignment horizontal="right" vertical="center" wrapText="1"/>
    </xf>
    <xf numFmtId="49" fontId="22" fillId="4" borderId="12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top" wrapText="1"/>
    </xf>
    <xf numFmtId="49" fontId="9" fillId="4" borderId="15" xfId="0" applyNumberFormat="1" applyFont="1" applyFill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top" wrapText="1"/>
    </xf>
    <xf numFmtId="49" fontId="41" fillId="0" borderId="12" xfId="0" applyNumberFormat="1" applyFont="1" applyBorder="1" applyAlignment="1">
      <alignment horizontal="center" vertical="top" wrapText="1"/>
    </xf>
    <xf numFmtId="49" fontId="41" fillId="2" borderId="12" xfId="0" applyNumberFormat="1" applyFont="1" applyFill="1" applyBorder="1" applyAlignment="1">
      <alignment horizontal="center" vertical="top" wrapText="1"/>
    </xf>
    <xf numFmtId="49" fontId="28" fillId="2" borderId="12" xfId="0" applyNumberFormat="1" applyFont="1" applyFill="1" applyBorder="1" applyAlignment="1">
      <alignment horizontal="center" vertical="top" wrapText="1"/>
    </xf>
    <xf numFmtId="49" fontId="30" fillId="2" borderId="12" xfId="0" applyNumberFormat="1" applyFont="1" applyFill="1" applyBorder="1" applyAlignment="1">
      <alignment horizontal="center" vertical="top" wrapText="1"/>
    </xf>
    <xf numFmtId="49" fontId="34" fillId="2" borderId="12" xfId="0" applyNumberFormat="1" applyFont="1" applyFill="1" applyBorder="1" applyAlignment="1">
      <alignment horizontal="center" vertical="top" wrapText="1"/>
    </xf>
    <xf numFmtId="49" fontId="34" fillId="2" borderId="14" xfId="0" applyNumberFormat="1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left" vertical="top" wrapText="1"/>
    </xf>
    <xf numFmtId="49" fontId="34" fillId="2" borderId="17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3" fontId="7" fillId="0" borderId="17" xfId="1" applyFont="1" applyBorder="1" applyAlignment="1">
      <alignment horizontal="center" vertical="center" wrapText="1"/>
    </xf>
    <xf numFmtId="43" fontId="8" fillId="0" borderId="15" xfId="1" applyFont="1" applyBorder="1" applyAlignment="1">
      <alignment horizontal="center" vertical="top" wrapText="1"/>
    </xf>
    <xf numFmtId="43" fontId="8" fillId="0" borderId="26" xfId="1" applyFont="1" applyBorder="1" applyAlignment="1">
      <alignment horizontal="center" vertical="top" wrapText="1"/>
    </xf>
    <xf numFmtId="49" fontId="30" fillId="2" borderId="45" xfId="0" applyNumberFormat="1" applyFont="1" applyFill="1" applyBorder="1" applyAlignment="1">
      <alignment horizontal="center" vertical="center" wrapText="1"/>
    </xf>
    <xf numFmtId="49" fontId="22" fillId="2" borderId="44" xfId="0" applyNumberFormat="1" applyFont="1" applyFill="1" applyBorder="1" applyAlignment="1">
      <alignment horizontal="center" vertical="center" wrapText="1"/>
    </xf>
    <xf numFmtId="49" fontId="38" fillId="2" borderId="44" xfId="0" applyNumberFormat="1" applyFont="1" applyFill="1" applyBorder="1" applyAlignment="1">
      <alignment horizontal="center" vertical="center" wrapText="1"/>
    </xf>
    <xf numFmtId="0" fontId="22" fillId="4" borderId="44" xfId="0" applyFont="1" applyFill="1" applyBorder="1" applyAlignment="1">
      <alignment horizontal="left" vertical="center" wrapText="1"/>
    </xf>
    <xf numFmtId="43" fontId="7" fillId="0" borderId="44" xfId="1" applyFont="1" applyBorder="1" applyAlignment="1">
      <alignment horizontal="right" vertical="center" wrapText="1"/>
    </xf>
    <xf numFmtId="43" fontId="7" fillId="0" borderId="46" xfId="1" applyFont="1" applyBorder="1" applyAlignment="1">
      <alignment horizontal="right" vertical="center" wrapText="1"/>
    </xf>
    <xf numFmtId="49" fontId="24" fillId="0" borderId="51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vertical="center"/>
    </xf>
    <xf numFmtId="49" fontId="33" fillId="0" borderId="48" xfId="0" applyNumberFormat="1" applyFont="1" applyBorder="1" applyAlignment="1">
      <alignment vertical="center"/>
    </xf>
    <xf numFmtId="49" fontId="7" fillId="0" borderId="48" xfId="0" applyNumberFormat="1" applyFont="1" applyBorder="1" applyAlignment="1">
      <alignment horizontal="center" vertical="center"/>
    </xf>
    <xf numFmtId="0" fontId="22" fillId="4" borderId="48" xfId="0" applyFont="1" applyFill="1" applyBorder="1" applyAlignment="1">
      <alignment horizontal="left" vertical="center" wrapText="1"/>
    </xf>
    <xf numFmtId="43" fontId="7" fillId="0" borderId="48" xfId="1" applyFont="1" applyBorder="1" applyAlignment="1">
      <alignment horizontal="right" vertical="center"/>
    </xf>
    <xf numFmtId="43" fontId="7" fillId="0" borderId="49" xfId="1" applyFont="1" applyBorder="1" applyAlignment="1">
      <alignment horizontal="right" vertical="center"/>
    </xf>
    <xf numFmtId="49" fontId="30" fillId="2" borderId="41" xfId="0" applyNumberFormat="1" applyFont="1" applyFill="1" applyBorder="1" applyAlignment="1">
      <alignment horizontal="center" vertical="center" wrapText="1"/>
    </xf>
    <xf numFmtId="49" fontId="22" fillId="2" borderId="42" xfId="0" applyNumberFormat="1" applyFont="1" applyFill="1" applyBorder="1" applyAlignment="1">
      <alignment horizontal="center" vertical="center" wrapText="1"/>
    </xf>
    <xf numFmtId="49" fontId="38" fillId="2" borderId="42" xfId="0" applyNumberFormat="1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left" vertical="center" wrapText="1"/>
    </xf>
    <xf numFmtId="43" fontId="7" fillId="0" borderId="42" xfId="1" applyFont="1" applyBorder="1" applyAlignment="1">
      <alignment horizontal="right" vertical="center" wrapText="1"/>
    </xf>
    <xf numFmtId="43" fontId="7" fillId="0" borderId="43" xfId="1" applyFont="1" applyBorder="1" applyAlignment="1">
      <alignment horizontal="right" vertical="center" wrapText="1"/>
    </xf>
    <xf numFmtId="49" fontId="30" fillId="2" borderId="50" xfId="0" applyNumberFormat="1" applyFont="1" applyFill="1" applyBorder="1" applyAlignment="1">
      <alignment horizontal="center" vertical="top" wrapText="1"/>
    </xf>
    <xf numFmtId="49" fontId="22" fillId="2" borderId="33" xfId="0" applyNumberFormat="1" applyFont="1" applyFill="1" applyBorder="1" applyAlignment="1">
      <alignment horizontal="center" vertical="center" wrapText="1"/>
    </xf>
    <xf numFmtId="49" fontId="38" fillId="2" borderId="33" xfId="0" applyNumberFormat="1" applyFont="1" applyFill="1" applyBorder="1" applyAlignment="1">
      <alignment horizontal="center" vertical="top" wrapText="1"/>
    </xf>
    <xf numFmtId="0" fontId="22" fillId="4" borderId="33" xfId="0" applyFont="1" applyFill="1" applyBorder="1" applyAlignment="1">
      <alignment horizontal="left" vertical="top" wrapText="1"/>
    </xf>
    <xf numFmtId="43" fontId="7" fillId="0" borderId="33" xfId="1" applyFont="1" applyBorder="1" applyAlignment="1">
      <alignment vertical="top" wrapText="1"/>
    </xf>
    <xf numFmtId="49" fontId="30" fillId="2" borderId="41" xfId="0" applyNumberFormat="1" applyFont="1" applyFill="1" applyBorder="1" applyAlignment="1">
      <alignment horizontal="center" vertical="top" wrapText="1"/>
    </xf>
    <xf numFmtId="49" fontId="22" fillId="2" borderId="52" xfId="0" applyNumberFormat="1" applyFont="1" applyFill="1" applyBorder="1" applyAlignment="1">
      <alignment horizontal="center" vertical="center" wrapText="1"/>
    </xf>
    <xf numFmtId="49" fontId="38" fillId="2" borderId="42" xfId="0" applyNumberFormat="1" applyFont="1" applyFill="1" applyBorder="1" applyAlignment="1">
      <alignment horizontal="center" vertical="top" wrapText="1"/>
    </xf>
    <xf numFmtId="0" fontId="22" fillId="4" borderId="42" xfId="0" applyFont="1" applyFill="1" applyBorder="1" applyAlignment="1">
      <alignment horizontal="left" vertical="top" wrapText="1"/>
    </xf>
    <xf numFmtId="43" fontId="7" fillId="0" borderId="42" xfId="1" applyFont="1" applyBorder="1" applyAlignment="1">
      <alignment vertical="top" wrapText="1"/>
    </xf>
    <xf numFmtId="43" fontId="7" fillId="0" borderId="43" xfId="1" applyFont="1" applyBorder="1" applyAlignment="1">
      <alignment vertical="top" wrapText="1"/>
    </xf>
    <xf numFmtId="49" fontId="9" fillId="4" borderId="35" xfId="0" applyNumberFormat="1" applyFont="1" applyFill="1" applyBorder="1" applyAlignment="1">
      <alignment horizontal="center" vertical="center" wrapText="1"/>
    </xf>
    <xf numFmtId="1" fontId="9" fillId="2" borderId="28" xfId="2" applyNumberFormat="1" applyFont="1" applyFill="1" applyBorder="1" applyAlignment="1">
      <alignment horizontal="center"/>
    </xf>
    <xf numFmtId="1" fontId="37" fillId="2" borderId="23" xfId="2" applyNumberFormat="1" applyFont="1" applyFill="1" applyBorder="1" applyAlignment="1">
      <alignment horizontal="center"/>
    </xf>
    <xf numFmtId="1" fontId="37" fillId="2" borderId="7" xfId="2" applyNumberFormat="1" applyFont="1" applyFill="1" applyBorder="1" applyAlignment="1">
      <alignment horizontal="center"/>
    </xf>
    <xf numFmtId="0" fontId="23" fillId="2" borderId="12" xfId="0" applyFont="1" applyFill="1" applyBorder="1" applyAlignment="1">
      <alignment horizontal="left" vertical="top" wrapText="1"/>
    </xf>
    <xf numFmtId="0" fontId="9" fillId="0" borderId="12" xfId="2" applyFont="1" applyBorder="1" applyAlignment="1">
      <alignment wrapText="1"/>
    </xf>
    <xf numFmtId="0" fontId="22" fillId="4" borderId="17" xfId="0" applyFont="1" applyFill="1" applyBorder="1" applyAlignment="1">
      <alignment vertical="center" wrapText="1"/>
    </xf>
    <xf numFmtId="49" fontId="30" fillId="2" borderId="51" xfId="0" applyNumberFormat="1" applyFont="1" applyFill="1" applyBorder="1" applyAlignment="1">
      <alignment horizontal="center" vertical="center" wrapText="1"/>
    </xf>
    <xf numFmtId="49" fontId="22" fillId="2" borderId="48" xfId="0" applyNumberFormat="1" applyFont="1" applyFill="1" applyBorder="1" applyAlignment="1">
      <alignment horizontal="center" vertical="center" wrapText="1"/>
    </xf>
    <xf numFmtId="49" fontId="38" fillId="2" borderId="48" xfId="0" applyNumberFormat="1" applyFont="1" applyFill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center" vertical="center" wrapText="1"/>
    </xf>
    <xf numFmtId="49" fontId="40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9" fontId="34" fillId="2" borderId="14" xfId="0" applyNumberFormat="1" applyFont="1" applyFill="1" applyBorder="1" applyAlignment="1">
      <alignment horizontal="center" vertical="center" wrapText="1"/>
    </xf>
    <xf numFmtId="49" fontId="37" fillId="2" borderId="15" xfId="0" applyNumberFormat="1" applyFont="1" applyFill="1" applyBorder="1" applyAlignment="1">
      <alignment horizontal="center" vertical="center" wrapText="1"/>
    </xf>
    <xf numFmtId="43" fontId="8" fillId="0" borderId="9" xfId="1" applyFont="1" applyBorder="1" applyAlignment="1">
      <alignment horizontal="right" vertical="center" wrapText="1"/>
    </xf>
    <xf numFmtId="43" fontId="8" fillId="0" borderId="10" xfId="1" applyFont="1" applyBorder="1" applyAlignment="1">
      <alignment horizontal="right" vertical="center" wrapText="1"/>
    </xf>
    <xf numFmtId="0" fontId="9" fillId="0" borderId="15" xfId="0" applyFont="1" applyBorder="1" applyAlignment="1">
      <alignment horizontal="justify" vertical="center" wrapText="1"/>
    </xf>
    <xf numFmtId="43" fontId="8" fillId="0" borderId="15" xfId="1" applyFont="1" applyBorder="1" applyAlignment="1">
      <alignment horizontal="right" vertical="center" wrapText="1"/>
    </xf>
    <xf numFmtId="43" fontId="8" fillId="0" borderId="26" xfId="1" applyFont="1" applyBorder="1" applyAlignment="1">
      <alignment horizontal="right" vertical="center" wrapText="1"/>
    </xf>
    <xf numFmtId="43" fontId="8" fillId="0" borderId="9" xfId="1" applyFont="1" applyBorder="1" applyAlignment="1">
      <alignment vertical="center" wrapText="1"/>
    </xf>
    <xf numFmtId="43" fontId="8" fillId="0" borderId="10" xfId="1" applyFont="1" applyBorder="1" applyAlignment="1">
      <alignment vertical="center" wrapText="1"/>
    </xf>
    <xf numFmtId="0" fontId="8" fillId="0" borderId="12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0" borderId="12" xfId="0" applyFont="1" applyBorder="1" applyAlignment="1">
      <alignment horizontal="right"/>
    </xf>
    <xf numFmtId="49" fontId="22" fillId="2" borderId="41" xfId="0" applyNumberFormat="1" applyFont="1" applyFill="1" applyBorder="1" applyAlignment="1">
      <alignment horizontal="center" vertical="top" wrapText="1"/>
    </xf>
    <xf numFmtId="49" fontId="22" fillId="2" borderId="42" xfId="0" applyNumberFormat="1" applyFont="1" applyFill="1" applyBorder="1" applyAlignment="1">
      <alignment horizontal="center" vertical="top" wrapText="1"/>
    </xf>
    <xf numFmtId="49" fontId="9" fillId="2" borderId="42" xfId="0" applyNumberFormat="1" applyFont="1" applyFill="1" applyBorder="1" applyAlignment="1">
      <alignment horizontal="center" vertical="top" wrapText="1"/>
    </xf>
    <xf numFmtId="0" fontId="22" fillId="0" borderId="42" xfId="0" applyFont="1" applyBorder="1" applyAlignment="1">
      <alignment horizontal="left" vertical="top" wrapText="1"/>
    </xf>
    <xf numFmtId="43" fontId="7" fillId="0" borderId="42" xfId="1" applyFont="1" applyBorder="1" applyAlignment="1">
      <alignment horizontal="right" vertical="top" wrapText="1"/>
    </xf>
    <xf numFmtId="43" fontId="7" fillId="0" borderId="43" xfId="1" applyFont="1" applyBorder="1" applyAlignment="1">
      <alignment horizontal="right" vertical="top" wrapText="1"/>
    </xf>
    <xf numFmtId="0" fontId="7" fillId="0" borderId="23" xfId="0" applyFont="1" applyBorder="1"/>
    <xf numFmtId="0" fontId="22" fillId="0" borderId="12" xfId="2" applyFont="1" applyBorder="1" applyAlignment="1">
      <alignment vertical="center" wrapText="1"/>
    </xf>
    <xf numFmtId="1" fontId="9" fillId="2" borderId="11" xfId="2" applyNumberFormat="1" applyFont="1" applyFill="1" applyBorder="1" applyAlignment="1">
      <alignment horizontal="center" vertical="center"/>
    </xf>
    <xf numFmtId="1" fontId="9" fillId="2" borderId="12" xfId="2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24" xfId="0" applyFont="1" applyBorder="1"/>
    <xf numFmtId="0" fontId="8" fillId="0" borderId="24" xfId="0" applyFont="1" applyBorder="1" applyAlignment="1">
      <alignment wrapText="1"/>
    </xf>
    <xf numFmtId="1" fontId="9" fillId="2" borderId="42" xfId="2" applyNumberFormat="1" applyFont="1" applyFill="1" applyBorder="1" applyAlignment="1">
      <alignment horizontal="center" vertical="top"/>
    </xf>
    <xf numFmtId="0" fontId="22" fillId="0" borderId="42" xfId="2" applyFont="1" applyBorder="1" applyAlignment="1">
      <alignment horizontal="justify" vertical="top" wrapText="1"/>
    </xf>
    <xf numFmtId="43" fontId="8" fillId="0" borderId="12" xfId="0" applyNumberFormat="1" applyFont="1" applyBorder="1" applyAlignment="1">
      <alignment vertical="center"/>
    </xf>
    <xf numFmtId="43" fontId="8" fillId="0" borderId="24" xfId="0" applyNumberFormat="1" applyFont="1" applyBorder="1"/>
    <xf numFmtId="1" fontId="22" fillId="0" borderId="42" xfId="2" applyNumberFormat="1" applyFont="1" applyBorder="1" applyAlignment="1">
      <alignment horizontal="center" vertical="top"/>
    </xf>
    <xf numFmtId="43" fontId="8" fillId="0" borderId="23" xfId="0" applyNumberFormat="1" applyFont="1" applyBorder="1"/>
    <xf numFmtId="43" fontId="8" fillId="0" borderId="30" xfId="1" applyFont="1" applyBorder="1" applyAlignment="1">
      <alignment horizontal="center" vertical="top" wrapText="1"/>
    </xf>
    <xf numFmtId="43" fontId="8" fillId="0" borderId="13" xfId="1" applyFont="1" applyFill="1" applyBorder="1" applyAlignment="1">
      <alignment horizontal="right" vertical="center" wrapText="1"/>
    </xf>
    <xf numFmtId="43" fontId="8" fillId="0" borderId="30" xfId="1" applyFont="1" applyFill="1" applyBorder="1" applyAlignment="1">
      <alignment horizontal="right" vertical="center" wrapText="1"/>
    </xf>
    <xf numFmtId="43" fontId="8" fillId="0" borderId="30" xfId="1" applyFont="1" applyFill="1" applyBorder="1" applyAlignment="1">
      <alignment vertical="top" wrapText="1"/>
    </xf>
    <xf numFmtId="43" fontId="7" fillId="0" borderId="30" xfId="1" applyFont="1" applyBorder="1" applyAlignment="1">
      <alignment horizontal="right" vertical="center" wrapText="1"/>
    </xf>
    <xf numFmtId="43" fontId="8" fillId="0" borderId="47" xfId="1" applyFont="1" applyBorder="1" applyAlignment="1">
      <alignment horizontal="center" vertical="top" wrapText="1"/>
    </xf>
    <xf numFmtId="43" fontId="8" fillId="0" borderId="30" xfId="1" applyFont="1" applyBorder="1" applyAlignment="1">
      <alignment horizontal="right" vertical="center" wrapText="1"/>
    </xf>
    <xf numFmtId="43" fontId="44" fillId="0" borderId="12" xfId="1" applyFont="1" applyBorder="1" applyAlignment="1">
      <alignment horizontal="right" vertical="top" wrapText="1"/>
    </xf>
    <xf numFmtId="43" fontId="44" fillId="0" borderId="24" xfId="1" applyFont="1" applyBorder="1" applyAlignment="1">
      <alignment horizontal="right" vertical="top" wrapText="1"/>
    </xf>
    <xf numFmtId="0" fontId="60" fillId="0" borderId="0" xfId="0" applyFont="1"/>
    <xf numFmtId="0" fontId="63" fillId="0" borderId="41" xfId="0" applyFont="1" applyBorder="1" applyAlignment="1">
      <alignment horizontal="center"/>
    </xf>
    <xf numFmtId="0" fontId="63" fillId="0" borderId="42" xfId="0" applyFont="1" applyBorder="1" applyAlignment="1">
      <alignment horizontal="center"/>
    </xf>
    <xf numFmtId="0" fontId="63" fillId="0" borderId="42" xfId="0" applyFont="1" applyBorder="1" applyAlignment="1">
      <alignment horizontal="center" wrapText="1"/>
    </xf>
    <xf numFmtId="0" fontId="63" fillId="0" borderId="42" xfId="0" applyFont="1" applyBorder="1" applyAlignment="1">
      <alignment wrapText="1"/>
    </xf>
    <xf numFmtId="0" fontId="48" fillId="0" borderId="42" xfId="0" applyFont="1" applyBorder="1" applyAlignment="1">
      <alignment horizontal="center" wrapText="1"/>
    </xf>
    <xf numFmtId="0" fontId="63" fillId="0" borderId="43" xfId="0" applyFont="1" applyBorder="1" applyAlignment="1">
      <alignment horizontal="center" wrapText="1"/>
    </xf>
    <xf numFmtId="0" fontId="64" fillId="6" borderId="31" xfId="0" applyFont="1" applyFill="1" applyBorder="1"/>
    <xf numFmtId="0" fontId="65" fillId="6" borderId="23" xfId="0" applyFont="1" applyFill="1" applyBorder="1"/>
    <xf numFmtId="0" fontId="64" fillId="0" borderId="23" xfId="0" applyFont="1" applyBorder="1"/>
    <xf numFmtId="43" fontId="64" fillId="0" borderId="23" xfId="0" applyNumberFormat="1" applyFont="1" applyBorder="1"/>
    <xf numFmtId="43" fontId="64" fillId="0" borderId="32" xfId="0" applyNumberFormat="1" applyFont="1" applyBorder="1"/>
    <xf numFmtId="0" fontId="64" fillId="6" borderId="11" xfId="0" applyFont="1" applyFill="1" applyBorder="1"/>
    <xf numFmtId="0" fontId="65" fillId="6" borderId="12" xfId="0" applyFont="1" applyFill="1" applyBorder="1"/>
    <xf numFmtId="0" fontId="64" fillId="0" borderId="12" xfId="0" applyFont="1" applyBorder="1"/>
    <xf numFmtId="43" fontId="64" fillId="0" borderId="12" xfId="0" applyNumberFormat="1" applyFont="1" applyBorder="1"/>
    <xf numFmtId="43" fontId="64" fillId="0" borderId="13" xfId="0" applyNumberFormat="1" applyFont="1" applyBorder="1"/>
    <xf numFmtId="0" fontId="64" fillId="0" borderId="11" xfId="0" applyFont="1" applyBorder="1"/>
    <xf numFmtId="43" fontId="3" fillId="0" borderId="12" xfId="0" applyNumberFormat="1" applyFont="1" applyBorder="1"/>
    <xf numFmtId="0" fontId="64" fillId="0" borderId="14" xfId="0" applyFont="1" applyBorder="1"/>
    <xf numFmtId="0" fontId="64" fillId="0" borderId="15" xfId="0" applyFont="1" applyBorder="1"/>
    <xf numFmtId="43" fontId="64" fillId="0" borderId="15" xfId="0" applyNumberFormat="1" applyFont="1" applyBorder="1"/>
    <xf numFmtId="43" fontId="3" fillId="0" borderId="15" xfId="0" applyNumberFormat="1" applyFont="1" applyBorder="1"/>
    <xf numFmtId="43" fontId="64" fillId="0" borderId="26" xfId="0" applyNumberFormat="1" applyFont="1" applyBorder="1"/>
    <xf numFmtId="0" fontId="64" fillId="0" borderId="51" xfId="0" applyFont="1" applyBorder="1"/>
    <xf numFmtId="0" fontId="63" fillId="0" borderId="48" xfId="0" applyFont="1" applyBorder="1"/>
    <xf numFmtId="43" fontId="63" fillId="0" borderId="48" xfId="0" applyNumberFormat="1" applyFont="1" applyBorder="1"/>
    <xf numFmtId="0" fontId="66" fillId="0" borderId="0" xfId="0" applyFont="1"/>
    <xf numFmtId="0" fontId="63" fillId="0" borderId="41" xfId="0" applyFont="1" applyBorder="1"/>
    <xf numFmtId="43" fontId="67" fillId="0" borderId="42" xfId="0" applyNumberFormat="1" applyFont="1" applyBorder="1" applyAlignment="1">
      <alignment wrapText="1"/>
    </xf>
    <xf numFmtId="0" fontId="68" fillId="0" borderId="42" xfId="0" applyFont="1" applyBorder="1" applyAlignment="1">
      <alignment wrapText="1"/>
    </xf>
    <xf numFmtId="0" fontId="68" fillId="0" borderId="46" xfId="0" applyFont="1" applyBorder="1" applyAlignment="1">
      <alignment wrapText="1"/>
    </xf>
    <xf numFmtId="0" fontId="68" fillId="0" borderId="43" xfId="0" applyFont="1" applyBorder="1" applyAlignment="1">
      <alignment wrapText="1"/>
    </xf>
    <xf numFmtId="0" fontId="64" fillId="0" borderId="31" xfId="0" applyFont="1" applyBorder="1"/>
    <xf numFmtId="0" fontId="64" fillId="0" borderId="23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29" xfId="0" applyFont="1" applyBorder="1"/>
    <xf numFmtId="0" fontId="64" fillId="0" borderId="24" xfId="0" applyFont="1" applyBorder="1"/>
    <xf numFmtId="43" fontId="64" fillId="0" borderId="24" xfId="0" applyNumberFormat="1" applyFont="1" applyBorder="1"/>
    <xf numFmtId="43" fontId="64" fillId="0" borderId="30" xfId="0" applyNumberFormat="1" applyFont="1" applyBorder="1"/>
    <xf numFmtId="43" fontId="69" fillId="0" borderId="41" xfId="0" applyNumberFormat="1" applyFont="1" applyBorder="1"/>
    <xf numFmtId="43" fontId="69" fillId="0" borderId="42" xfId="0" applyNumberFormat="1" applyFont="1" applyBorder="1"/>
    <xf numFmtId="49" fontId="69" fillId="0" borderId="42" xfId="0" applyNumberFormat="1" applyFont="1" applyBorder="1" applyAlignment="1">
      <alignment horizontal="center"/>
    </xf>
    <xf numFmtId="0" fontId="63" fillId="0" borderId="8" xfId="0" applyFont="1" applyBorder="1"/>
    <xf numFmtId="0" fontId="63" fillId="0" borderId="9" xfId="0" applyFont="1" applyBorder="1"/>
    <xf numFmtId="43" fontId="67" fillId="0" borderId="9" xfId="0" applyNumberFormat="1" applyFont="1" applyBorder="1" applyAlignment="1">
      <alignment wrapText="1"/>
    </xf>
    <xf numFmtId="0" fontId="68" fillId="0" borderId="9" xfId="0" applyFont="1" applyBorder="1" applyAlignment="1">
      <alignment wrapText="1"/>
    </xf>
    <xf numFmtId="0" fontId="68" fillId="0" borderId="10" xfId="0" applyFont="1" applyBorder="1" applyAlignment="1">
      <alignment wrapText="1"/>
    </xf>
    <xf numFmtId="0" fontId="64" fillId="0" borderId="41" xfId="0" applyFont="1" applyBorder="1"/>
    <xf numFmtId="0" fontId="69" fillId="0" borderId="42" xfId="0" applyFont="1" applyBorder="1"/>
    <xf numFmtId="0" fontId="69" fillId="0" borderId="42" xfId="0" applyFont="1" applyBorder="1" applyAlignment="1">
      <alignment horizontal="center"/>
    </xf>
    <xf numFmtId="43" fontId="69" fillId="0" borderId="43" xfId="0" applyNumberFormat="1" applyFont="1" applyBorder="1"/>
    <xf numFmtId="0" fontId="69" fillId="0" borderId="18" xfId="0" applyFont="1" applyBorder="1"/>
    <xf numFmtId="0" fontId="69" fillId="0" borderId="19" xfId="0" applyFont="1" applyBorder="1"/>
    <xf numFmtId="0" fontId="69" fillId="0" borderId="19" xfId="0" applyFont="1" applyBorder="1" applyAlignment="1">
      <alignment wrapText="1"/>
    </xf>
    <xf numFmtId="49" fontId="64" fillId="0" borderId="1" xfId="0" applyNumberFormat="1" applyFont="1" applyBorder="1"/>
    <xf numFmtId="43" fontId="64" fillId="0" borderId="0" xfId="0" applyNumberFormat="1" applyFont="1"/>
    <xf numFmtId="43" fontId="64" fillId="0" borderId="2" xfId="0" applyNumberFormat="1" applyFont="1" applyBorder="1"/>
    <xf numFmtId="43" fontId="69" fillId="0" borderId="18" xfId="0" applyNumberFormat="1" applyFont="1" applyBorder="1"/>
    <xf numFmtId="43" fontId="69" fillId="0" borderId="19" xfId="0" applyNumberFormat="1" applyFont="1" applyBorder="1"/>
    <xf numFmtId="0" fontId="71" fillId="0" borderId="0" xfId="0" applyFont="1"/>
    <xf numFmtId="0" fontId="63" fillId="0" borderId="41" xfId="0" applyFont="1" applyBorder="1" applyAlignment="1">
      <alignment wrapText="1"/>
    </xf>
    <xf numFmtId="0" fontId="63" fillId="0" borderId="53" xfId="0" applyFont="1" applyBorder="1" applyAlignment="1">
      <alignment wrapText="1"/>
    </xf>
    <xf numFmtId="0" fontId="63" fillId="0" borderId="43" xfId="0" applyFont="1" applyBorder="1" applyAlignment="1">
      <alignment wrapText="1"/>
    </xf>
    <xf numFmtId="0" fontId="64" fillId="0" borderId="8" xfId="0" applyFont="1" applyBorder="1"/>
    <xf numFmtId="0" fontId="64" fillId="0" borderId="9" xfId="0" applyFont="1" applyBorder="1"/>
    <xf numFmtId="43" fontId="64" fillId="0" borderId="9" xfId="0" applyNumberFormat="1" applyFont="1" applyBorder="1"/>
    <xf numFmtId="43" fontId="64" fillId="0" borderId="10" xfId="0" applyNumberFormat="1" applyFont="1" applyBorder="1"/>
    <xf numFmtId="0" fontId="69" fillId="0" borderId="41" xfId="0" applyFont="1" applyBorder="1"/>
    <xf numFmtId="43" fontId="72" fillId="0" borderId="12" xfId="1" applyFont="1" applyBorder="1" applyAlignment="1"/>
    <xf numFmtId="43" fontId="72" fillId="0" borderId="12" xfId="1" applyFont="1" applyBorder="1" applyAlignment="1">
      <alignment vertical="center"/>
    </xf>
    <xf numFmtId="49" fontId="64" fillId="0" borderId="12" xfId="0" applyNumberFormat="1" applyFont="1" applyBorder="1"/>
    <xf numFmtId="49" fontId="64" fillId="0" borderId="24" xfId="0" applyNumberFormat="1" applyFont="1" applyBorder="1"/>
    <xf numFmtId="0" fontId="63" fillId="0" borderId="42" xfId="0" applyFont="1" applyBorder="1"/>
    <xf numFmtId="43" fontId="63" fillId="0" borderId="42" xfId="0" applyNumberFormat="1" applyFont="1" applyBorder="1"/>
    <xf numFmtId="43" fontId="63" fillId="0" borderId="43" xfId="0" applyNumberFormat="1" applyFont="1" applyBorder="1"/>
    <xf numFmtId="0" fontId="65" fillId="0" borderId="31" xfId="0" applyFont="1" applyBorder="1"/>
    <xf numFmtId="0" fontId="65" fillId="0" borderId="23" xfId="0" applyFont="1" applyBorder="1"/>
    <xf numFmtId="16" fontId="64" fillId="0" borderId="23" xfId="0" applyNumberFormat="1" applyFont="1" applyBorder="1"/>
    <xf numFmtId="0" fontId="65" fillId="0" borderId="11" xfId="0" applyFont="1" applyBorder="1"/>
    <xf numFmtId="16" fontId="64" fillId="0" borderId="12" xfId="0" applyNumberFormat="1" applyFont="1" applyBorder="1"/>
    <xf numFmtId="0" fontId="65" fillId="0" borderId="12" xfId="0" applyFont="1" applyBorder="1"/>
    <xf numFmtId="0" fontId="73" fillId="0" borderId="12" xfId="0" applyFont="1" applyBorder="1" applyAlignment="1">
      <alignment horizontal="left"/>
    </xf>
    <xf numFmtId="0" fontId="64" fillId="0" borderId="24" xfId="0" applyFont="1" applyBorder="1" applyAlignment="1">
      <alignment horizontal="center"/>
    </xf>
    <xf numFmtId="43" fontId="64" fillId="0" borderId="33" xfId="0" applyNumberFormat="1" applyFont="1" applyBorder="1"/>
    <xf numFmtId="0" fontId="72" fillId="0" borderId="12" xfId="0" applyFont="1" applyBorder="1"/>
    <xf numFmtId="0" fontId="48" fillId="0" borderId="42" xfId="0" applyFont="1" applyBorder="1" applyAlignment="1">
      <alignment horizontal="center"/>
    </xf>
    <xf numFmtId="0" fontId="64" fillId="0" borderId="11" xfId="0" applyFont="1" applyBorder="1" applyAlignment="1">
      <alignment horizontal="right"/>
    </xf>
    <xf numFmtId="0" fontId="64" fillId="0" borderId="12" xfId="0" applyFont="1" applyBorder="1" applyAlignment="1">
      <alignment horizontal="left"/>
    </xf>
    <xf numFmtId="0" fontId="74" fillId="0" borderId="23" xfId="0" applyFont="1" applyBorder="1" applyAlignment="1">
      <alignment horizontal="left"/>
    </xf>
    <xf numFmtId="0" fontId="74" fillId="0" borderId="32" xfId="0" applyFont="1" applyBorder="1" applyAlignment="1">
      <alignment horizontal="left"/>
    </xf>
    <xf numFmtId="0" fontId="75" fillId="0" borderId="0" xfId="0" applyFont="1" applyAlignment="1">
      <alignment horizontal="left"/>
    </xf>
    <xf numFmtId="0" fontId="64" fillId="0" borderId="29" xfId="0" applyFont="1" applyBorder="1" applyAlignment="1">
      <alignment horizontal="right"/>
    </xf>
    <xf numFmtId="49" fontId="64" fillId="0" borderId="23" xfId="0" applyNumberFormat="1" applyFont="1" applyBorder="1" applyAlignment="1">
      <alignment horizontal="center"/>
    </xf>
    <xf numFmtId="0" fontId="3" fillId="0" borderId="23" xfId="0" applyFont="1" applyBorder="1"/>
    <xf numFmtId="49" fontId="64" fillId="0" borderId="12" xfId="0" applyNumberFormat="1" applyFont="1" applyBorder="1" applyAlignment="1">
      <alignment horizontal="center"/>
    </xf>
    <xf numFmtId="0" fontId="3" fillId="0" borderId="12" xfId="0" applyFont="1" applyBorder="1"/>
    <xf numFmtId="0" fontId="3" fillId="0" borderId="24" xfId="0" applyFont="1" applyBorder="1"/>
    <xf numFmtId="0" fontId="64" fillId="0" borderId="45" xfId="0" applyFont="1" applyBorder="1"/>
    <xf numFmtId="0" fontId="69" fillId="0" borderId="44" xfId="0" applyFont="1" applyBorder="1"/>
    <xf numFmtId="49" fontId="64" fillId="0" borderId="44" xfId="0" applyNumberFormat="1" applyFont="1" applyBorder="1"/>
    <xf numFmtId="43" fontId="69" fillId="0" borderId="44" xfId="0" applyNumberFormat="1" applyFont="1" applyBorder="1"/>
    <xf numFmtId="49" fontId="64" fillId="0" borderId="9" xfId="0" applyNumberFormat="1" applyFont="1" applyBorder="1" applyAlignment="1">
      <alignment horizontal="center"/>
    </xf>
    <xf numFmtId="43" fontId="69" fillId="0" borderId="9" xfId="0" applyNumberFormat="1" applyFont="1" applyBorder="1"/>
    <xf numFmtId="0" fontId="60" fillId="0" borderId="12" xfId="0" applyFont="1" applyBorder="1"/>
    <xf numFmtId="49" fontId="64" fillId="0" borderId="15" xfId="0" applyNumberFormat="1" applyFont="1" applyBorder="1" applyAlignment="1">
      <alignment horizontal="center"/>
    </xf>
    <xf numFmtId="0" fontId="3" fillId="0" borderId="15" xfId="0" applyFont="1" applyBorder="1"/>
    <xf numFmtId="0" fontId="60" fillId="0" borderId="15" xfId="0" applyFont="1" applyBorder="1"/>
    <xf numFmtId="0" fontId="67" fillId="0" borderId="41" xfId="0" applyFont="1" applyBorder="1"/>
    <xf numFmtId="0" fontId="67" fillId="0" borderId="42" xfId="0" applyFont="1" applyBorder="1"/>
    <xf numFmtId="49" fontId="67" fillId="0" borderId="42" xfId="0" applyNumberFormat="1" applyFont="1" applyBorder="1"/>
    <xf numFmtId="43" fontId="67" fillId="0" borderId="42" xfId="0" applyNumberFormat="1" applyFont="1" applyBorder="1"/>
    <xf numFmtId="43" fontId="67" fillId="0" borderId="43" xfId="0" applyNumberFormat="1" applyFont="1" applyBorder="1"/>
    <xf numFmtId="49" fontId="64" fillId="0" borderId="23" xfId="0" applyNumberFormat="1" applyFont="1" applyBorder="1"/>
    <xf numFmtId="0" fontId="68" fillId="0" borderId="12" xfId="0" applyFont="1" applyBorder="1"/>
    <xf numFmtId="0" fontId="63" fillId="0" borderId="45" xfId="0" applyFont="1" applyBorder="1"/>
    <xf numFmtId="0" fontId="63" fillId="0" borderId="44" xfId="0" applyFont="1" applyBorder="1" applyAlignment="1">
      <alignment wrapText="1"/>
    </xf>
    <xf numFmtId="43" fontId="67" fillId="0" borderId="44" xfId="0" applyNumberFormat="1" applyFont="1" applyBorder="1" applyAlignment="1">
      <alignment wrapText="1"/>
    </xf>
    <xf numFmtId="0" fontId="68" fillId="0" borderId="44" xfId="0" applyFont="1" applyBorder="1" applyAlignment="1">
      <alignment wrapText="1"/>
    </xf>
    <xf numFmtId="49" fontId="64" fillId="0" borderId="9" xfId="0" applyNumberFormat="1" applyFont="1" applyBorder="1"/>
    <xf numFmtId="0" fontId="3" fillId="0" borderId="9" xfId="0" applyFont="1" applyBorder="1"/>
    <xf numFmtId="49" fontId="64" fillId="0" borderId="15" xfId="0" applyNumberFormat="1" applyFont="1" applyBorder="1"/>
    <xf numFmtId="0" fontId="67" fillId="0" borderId="51" xfId="0" applyFont="1" applyBorder="1"/>
    <xf numFmtId="0" fontId="67" fillId="0" borderId="48" xfId="0" applyFont="1" applyBorder="1"/>
    <xf numFmtId="49" fontId="67" fillId="0" borderId="48" xfId="0" applyNumberFormat="1" applyFont="1" applyBorder="1"/>
    <xf numFmtId="43" fontId="67" fillId="0" borderId="48" xfId="0" applyNumberFormat="1" applyFont="1" applyBorder="1"/>
    <xf numFmtId="0" fontId="68" fillId="0" borderId="9" xfId="0" applyFont="1" applyBorder="1"/>
    <xf numFmtId="0" fontId="64" fillId="0" borderId="44" xfId="0" applyFont="1" applyBorder="1"/>
    <xf numFmtId="43" fontId="64" fillId="0" borderId="44" xfId="0" applyNumberFormat="1" applyFont="1" applyBorder="1"/>
    <xf numFmtId="0" fontId="3" fillId="0" borderId="44" xfId="0" applyFont="1" applyBorder="1"/>
    <xf numFmtId="43" fontId="64" fillId="0" borderId="46" xfId="0" applyNumberFormat="1" applyFont="1" applyBorder="1"/>
    <xf numFmtId="0" fontId="60" fillId="0" borderId="9" xfId="0" applyFont="1" applyBorder="1"/>
    <xf numFmtId="0" fontId="64" fillId="0" borderId="8" xfId="0" applyFont="1" applyBorder="1" applyAlignment="1">
      <alignment horizontal="center"/>
    </xf>
    <xf numFmtId="0" fontId="64" fillId="0" borderId="9" xfId="0" applyFont="1" applyBorder="1" applyAlignment="1">
      <alignment horizontal="left"/>
    </xf>
    <xf numFmtId="0" fontId="64" fillId="0" borderId="11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64" fillId="0" borderId="15" xfId="0" applyFont="1" applyBorder="1" applyAlignment="1">
      <alignment horizontal="left"/>
    </xf>
    <xf numFmtId="0" fontId="56" fillId="0" borderId="9" xfId="0" applyFont="1" applyBorder="1"/>
    <xf numFmtId="49" fontId="64" fillId="0" borderId="48" xfId="0" applyNumberFormat="1" applyFont="1" applyBorder="1"/>
    <xf numFmtId="0" fontId="64" fillId="0" borderId="12" xfId="0" applyFont="1" applyBorder="1" applyAlignment="1">
      <alignment horizontal="center" vertical="top" wrapText="1"/>
    </xf>
    <xf numFmtId="0" fontId="64" fillId="2" borderId="12" xfId="0" applyFont="1" applyFill="1" applyBorder="1"/>
    <xf numFmtId="16" fontId="64" fillId="0" borderId="12" xfId="0" quotePrefix="1" applyNumberFormat="1" applyFont="1" applyBorder="1" applyAlignment="1">
      <alignment horizontal="center" vertical="top" wrapText="1"/>
    </xf>
    <xf numFmtId="4" fontId="64" fillId="0" borderId="12" xfId="0" applyNumberFormat="1" applyFont="1" applyBorder="1" applyAlignment="1">
      <alignment horizontal="center" vertical="top" wrapText="1"/>
    </xf>
    <xf numFmtId="17" fontId="64" fillId="0" borderId="12" xfId="0" quotePrefix="1" applyNumberFormat="1" applyFont="1" applyBorder="1" applyAlignment="1">
      <alignment horizontal="center" vertical="top" wrapText="1"/>
    </xf>
    <xf numFmtId="0" fontId="64" fillId="2" borderId="12" xfId="0" applyFont="1" applyFill="1" applyBorder="1" applyAlignment="1">
      <alignment horizontal="left"/>
    </xf>
    <xf numFmtId="0" fontId="64" fillId="0" borderId="12" xfId="0" applyFont="1" applyBorder="1" applyAlignment="1">
      <alignment vertical="top" wrapText="1"/>
    </xf>
    <xf numFmtId="0" fontId="65" fillId="2" borderId="12" xfId="0" applyFont="1" applyFill="1" applyBorder="1"/>
    <xf numFmtId="0" fontId="64" fillId="0" borderId="12" xfId="0" quotePrefix="1" applyFont="1" applyBorder="1" applyAlignment="1">
      <alignment horizontal="center" vertical="top" wrapText="1"/>
    </xf>
    <xf numFmtId="4" fontId="69" fillId="0" borderId="12" xfId="0" applyNumberFormat="1" applyFont="1" applyBorder="1" applyAlignment="1">
      <alignment horizontal="center" vertical="top" wrapText="1"/>
    </xf>
    <xf numFmtId="0" fontId="64" fillId="0" borderId="12" xfId="0" applyFont="1" applyBorder="1" applyAlignment="1">
      <alignment horizontal="left" vertical="top" wrapText="1"/>
    </xf>
    <xf numFmtId="0" fontId="65" fillId="7" borderId="12" xfId="0" applyFont="1" applyFill="1" applyBorder="1"/>
    <xf numFmtId="0" fontId="78" fillId="2" borderId="12" xfId="0" applyFont="1" applyFill="1" applyBorder="1" applyAlignment="1">
      <alignment vertical="top" wrapText="1"/>
    </xf>
    <xf numFmtId="0" fontId="3" fillId="0" borderId="12" xfId="3" applyNumberFormat="1" applyFont="1" applyBorder="1" applyAlignment="1"/>
    <xf numFmtId="4" fontId="36" fillId="0" borderId="12" xfId="0" applyNumberFormat="1" applyFont="1" applyBorder="1" applyAlignment="1">
      <alignment horizontal="center" vertical="top" wrapText="1"/>
    </xf>
    <xf numFmtId="0" fontId="3" fillId="2" borderId="12" xfId="0" applyFont="1" applyFill="1" applyBorder="1"/>
    <xf numFmtId="0" fontId="79" fillId="2" borderId="12" xfId="0" applyFont="1" applyFill="1" applyBorder="1"/>
    <xf numFmtId="0" fontId="68" fillId="0" borderId="54" xfId="0" applyFont="1" applyBorder="1" applyAlignment="1">
      <alignment wrapText="1"/>
    </xf>
    <xf numFmtId="0" fontId="0" fillId="0" borderId="12" xfId="0" applyBorder="1"/>
    <xf numFmtId="0" fontId="0" fillId="0" borderId="24" xfId="0" applyBorder="1"/>
    <xf numFmtId="0" fontId="60" fillId="0" borderId="24" xfId="0" applyFont="1" applyBorder="1"/>
    <xf numFmtId="0" fontId="56" fillId="0" borderId="41" xfId="0" applyFont="1" applyBorder="1"/>
    <xf numFmtId="0" fontId="56" fillId="0" borderId="42" xfId="0" applyFont="1" applyBorder="1"/>
    <xf numFmtId="43" fontId="56" fillId="0" borderId="42" xfId="0" applyNumberFormat="1" applyFont="1" applyBorder="1"/>
    <xf numFmtId="0" fontId="0" fillId="0" borderId="23" xfId="0" applyBorder="1"/>
    <xf numFmtId="0" fontId="60" fillId="0" borderId="23" xfId="0" applyFont="1" applyBorder="1"/>
    <xf numFmtId="0" fontId="64" fillId="0" borderId="42" xfId="0" applyFont="1" applyBorder="1"/>
    <xf numFmtId="0" fontId="60" fillId="0" borderId="10" xfId="0" applyFont="1" applyBorder="1"/>
    <xf numFmtId="0" fontId="69" fillId="0" borderId="11" xfId="0" applyFont="1" applyBorder="1" applyAlignment="1">
      <alignment horizontal="center"/>
    </xf>
    <xf numFmtId="0" fontId="60" fillId="0" borderId="13" xfId="0" applyFont="1" applyBorder="1"/>
    <xf numFmtId="0" fontId="60" fillId="0" borderId="30" xfId="0" applyFont="1" applyBorder="1"/>
    <xf numFmtId="0" fontId="60" fillId="0" borderId="42" xfId="0" applyFont="1" applyBorder="1"/>
    <xf numFmtId="0" fontId="60" fillId="0" borderId="43" xfId="0" applyFont="1" applyBorder="1"/>
    <xf numFmtId="0" fontId="60" fillId="0" borderId="32" xfId="0" applyFont="1" applyBorder="1"/>
    <xf numFmtId="0" fontId="64" fillId="0" borderId="50" xfId="0" applyFont="1" applyBorder="1"/>
    <xf numFmtId="0" fontId="64" fillId="0" borderId="33" xfId="0" applyFont="1" applyBorder="1"/>
    <xf numFmtId="49" fontId="64" fillId="0" borderId="33" xfId="0" applyNumberFormat="1" applyFont="1" applyBorder="1"/>
    <xf numFmtId="0" fontId="0" fillId="0" borderId="33" xfId="0" applyBorder="1"/>
    <xf numFmtId="0" fontId="60" fillId="0" borderId="33" xfId="0" applyFont="1" applyBorder="1"/>
    <xf numFmtId="0" fontId="60" fillId="0" borderId="47" xfId="0" applyFont="1" applyBorder="1"/>
    <xf numFmtId="49" fontId="67" fillId="0" borderId="42" xfId="0" applyNumberFormat="1" applyFont="1" applyBorder="1" applyAlignment="1">
      <alignment horizontal="center"/>
    </xf>
    <xf numFmtId="49" fontId="64" fillId="0" borderId="24" xfId="0" applyNumberFormat="1" applyFont="1" applyBorder="1" applyAlignment="1">
      <alignment horizontal="center"/>
    </xf>
    <xf numFmtId="0" fontId="69" fillId="0" borderId="31" xfId="0" applyFont="1" applyBorder="1" applyAlignment="1">
      <alignment horizontal="center"/>
    </xf>
    <xf numFmtId="0" fontId="64" fillId="0" borderId="23" xfId="0" applyFont="1" applyBorder="1" applyAlignment="1">
      <alignment horizontal="left"/>
    </xf>
    <xf numFmtId="0" fontId="72" fillId="0" borderId="12" xfId="0" applyFont="1" applyBorder="1" applyAlignment="1">
      <alignment horizontal="center"/>
    </xf>
    <xf numFmtId="0" fontId="60" fillId="0" borderId="26" xfId="0" applyFont="1" applyBorder="1"/>
    <xf numFmtId="0" fontId="69" fillId="0" borderId="48" xfId="0" applyFont="1" applyBorder="1" applyAlignment="1">
      <alignment horizontal="center"/>
    </xf>
    <xf numFmtId="0" fontId="48" fillId="0" borderId="48" xfId="0" applyFont="1" applyBorder="1" applyAlignment="1">
      <alignment horizontal="center"/>
    </xf>
    <xf numFmtId="43" fontId="69" fillId="0" borderId="48" xfId="0" applyNumberFormat="1" applyFont="1" applyBorder="1"/>
    <xf numFmtId="0" fontId="3" fillId="0" borderId="42" xfId="0" applyFont="1" applyBorder="1"/>
    <xf numFmtId="49" fontId="67" fillId="0" borderId="33" xfId="0" applyNumberFormat="1" applyFont="1" applyBorder="1" applyAlignment="1">
      <alignment horizontal="center"/>
    </xf>
    <xf numFmtId="43" fontId="67" fillId="0" borderId="33" xfId="0" applyNumberFormat="1" applyFont="1" applyBorder="1"/>
    <xf numFmtId="0" fontId="3" fillId="0" borderId="33" xfId="0" applyFont="1" applyBorder="1"/>
    <xf numFmtId="0" fontId="64" fillId="0" borderId="8" xfId="0" applyFont="1" applyBorder="1" applyAlignment="1">
      <alignment wrapText="1"/>
    </xf>
    <xf numFmtId="0" fontId="64" fillId="0" borderId="9" xfId="0" applyFont="1" applyBorder="1" applyAlignment="1">
      <alignment wrapText="1"/>
    </xf>
    <xf numFmtId="49" fontId="64" fillId="0" borderId="9" xfId="0" applyNumberFormat="1" applyFont="1" applyBorder="1" applyAlignment="1">
      <alignment horizontal="center" wrapText="1"/>
    </xf>
    <xf numFmtId="43" fontId="64" fillId="0" borderId="9" xfId="0" applyNumberFormat="1" applyFont="1" applyBorder="1" applyAlignment="1">
      <alignment wrapText="1"/>
    </xf>
    <xf numFmtId="0" fontId="64" fillId="0" borderId="11" xfId="0" applyFont="1" applyBorder="1" applyAlignment="1">
      <alignment wrapText="1"/>
    </xf>
    <xf numFmtId="0" fontId="64" fillId="0" borderId="12" xfId="0" applyFont="1" applyBorder="1" applyAlignment="1">
      <alignment wrapText="1"/>
    </xf>
    <xf numFmtId="49" fontId="64" fillId="0" borderId="12" xfId="0" applyNumberFormat="1" applyFont="1" applyBorder="1" applyAlignment="1">
      <alignment horizontal="center" wrapText="1"/>
    </xf>
    <xf numFmtId="43" fontId="64" fillId="0" borderId="12" xfId="0" applyNumberFormat="1" applyFont="1" applyBorder="1" applyAlignment="1">
      <alignment wrapText="1"/>
    </xf>
    <xf numFmtId="0" fontId="81" fillId="0" borderId="24" xfId="0" applyFont="1" applyBorder="1" applyAlignment="1">
      <alignment horizontal="center"/>
    </xf>
    <xf numFmtId="43" fontId="75" fillId="0" borderId="24" xfId="0" applyNumberFormat="1" applyFont="1" applyBorder="1"/>
    <xf numFmtId="0" fontId="82" fillId="0" borderId="24" xfId="0" applyFont="1" applyBorder="1"/>
    <xf numFmtId="0" fontId="75" fillId="0" borderId="24" xfId="0" applyFont="1" applyBorder="1"/>
    <xf numFmtId="0" fontId="75" fillId="0" borderId="0" xfId="0" applyFont="1"/>
    <xf numFmtId="0" fontId="64" fillId="0" borderId="42" xfId="0" applyFont="1" applyBorder="1" applyAlignment="1">
      <alignment horizontal="center"/>
    </xf>
    <xf numFmtId="0" fontId="55" fillId="0" borderId="24" xfId="0" applyFont="1" applyBorder="1" applyAlignment="1">
      <alignment horizontal="center"/>
    </xf>
    <xf numFmtId="0" fontId="64" fillId="0" borderId="8" xfId="0" applyFont="1" applyBorder="1" applyAlignment="1">
      <alignment horizontal="right"/>
    </xf>
    <xf numFmtId="0" fontId="64" fillId="0" borderId="24" xfId="0" applyFont="1" applyBorder="1" applyAlignment="1">
      <alignment horizontal="left"/>
    </xf>
    <xf numFmtId="0" fontId="72" fillId="0" borderId="42" xfId="0" applyFont="1" applyBorder="1" applyAlignment="1">
      <alignment horizontal="center"/>
    </xf>
    <xf numFmtId="0" fontId="68" fillId="0" borderId="53" xfId="0" applyFont="1" applyBorder="1" applyAlignment="1">
      <alignment wrapText="1"/>
    </xf>
    <xf numFmtId="0" fontId="64" fillId="0" borderId="31" xfId="0" applyFont="1" applyBorder="1" applyAlignment="1">
      <alignment wrapText="1"/>
    </xf>
    <xf numFmtId="0" fontId="64" fillId="0" borderId="23" xfId="0" applyFont="1" applyBorder="1" applyAlignment="1">
      <alignment wrapText="1"/>
    </xf>
    <xf numFmtId="49" fontId="64" fillId="0" borderId="23" xfId="0" applyNumberFormat="1" applyFont="1" applyBorder="1" applyAlignment="1">
      <alignment wrapText="1"/>
    </xf>
    <xf numFmtId="43" fontId="64" fillId="0" borderId="23" xfId="0" applyNumberFormat="1" applyFont="1" applyBorder="1" applyAlignment="1">
      <alignment wrapText="1"/>
    </xf>
    <xf numFmtId="49" fontId="64" fillId="0" borderId="12" xfId="0" applyNumberFormat="1" applyFont="1" applyBorder="1" applyAlignment="1">
      <alignment wrapText="1"/>
    </xf>
    <xf numFmtId="0" fontId="64" fillId="0" borderId="14" xfId="0" applyFont="1" applyBorder="1" applyAlignment="1">
      <alignment wrapText="1"/>
    </xf>
    <xf numFmtId="0" fontId="68" fillId="0" borderId="12" xfId="0" applyFont="1" applyBorder="1" applyAlignment="1">
      <alignment wrapText="1"/>
    </xf>
    <xf numFmtId="0" fontId="64" fillId="0" borderId="29" xfId="0" applyFont="1" applyBorder="1" applyAlignment="1">
      <alignment wrapText="1"/>
    </xf>
    <xf numFmtId="0" fontId="64" fillId="0" borderId="24" xfId="0" applyFont="1" applyBorder="1" applyAlignment="1">
      <alignment wrapText="1"/>
    </xf>
    <xf numFmtId="49" fontId="64" fillId="0" borderId="24" xfId="0" applyNumberFormat="1" applyFont="1" applyBorder="1" applyAlignment="1">
      <alignment horizontal="center" wrapText="1"/>
    </xf>
    <xf numFmtId="43" fontId="64" fillId="0" borderId="24" xfId="0" applyNumberFormat="1" applyFont="1" applyBorder="1" applyAlignment="1">
      <alignment wrapText="1"/>
    </xf>
    <xf numFmtId="0" fontId="68" fillId="0" borderId="24" xfId="0" applyFont="1" applyBorder="1" applyAlignment="1">
      <alignment wrapText="1"/>
    </xf>
    <xf numFmtId="49" fontId="67" fillId="0" borderId="42" xfId="0" applyNumberFormat="1" applyFont="1" applyBorder="1" applyAlignment="1">
      <alignment horizontal="center" wrapText="1"/>
    </xf>
    <xf numFmtId="43" fontId="67" fillId="0" borderId="48" xfId="0" applyNumberFormat="1" applyFont="1" applyBorder="1" applyAlignment="1">
      <alignment wrapText="1"/>
    </xf>
    <xf numFmtId="0" fontId="69" fillId="0" borderId="0" xfId="0" applyFont="1"/>
    <xf numFmtId="43" fontId="56" fillId="0" borderId="43" xfId="0" applyNumberFormat="1" applyFont="1" applyBorder="1"/>
    <xf numFmtId="0" fontId="74" fillId="0" borderId="0" xfId="0" applyFont="1"/>
    <xf numFmtId="0" fontId="44" fillId="0" borderId="0" xfId="0" applyFont="1"/>
    <xf numFmtId="0" fontId="44" fillId="0" borderId="0" xfId="0" applyFont="1" applyAlignment="1">
      <alignment horizontal="center"/>
    </xf>
    <xf numFmtId="0" fontId="63" fillId="0" borderId="45" xfId="0" applyFont="1" applyBorder="1" applyAlignment="1">
      <alignment wrapText="1"/>
    </xf>
    <xf numFmtId="0" fontId="64" fillId="0" borderId="8" xfId="0" applyFont="1" applyBorder="1" applyAlignment="1">
      <alignment horizontal="center" vertical="top" wrapText="1"/>
    </xf>
    <xf numFmtId="0" fontId="64" fillId="0" borderId="9" xfId="0" applyFont="1" applyBorder="1" applyAlignment="1">
      <alignment horizontal="justify" vertical="top" wrapText="1"/>
    </xf>
    <xf numFmtId="0" fontId="64" fillId="0" borderId="9" xfId="0" quotePrefix="1" applyFont="1" applyBorder="1" applyAlignment="1">
      <alignment horizontal="center" vertical="top" wrapText="1"/>
    </xf>
    <xf numFmtId="43" fontId="64" fillId="0" borderId="9" xfId="0" applyNumberFormat="1" applyFont="1" applyBorder="1" applyAlignment="1">
      <alignment horizontal="center" vertical="center" wrapText="1"/>
    </xf>
    <xf numFmtId="43" fontId="64" fillId="0" borderId="9" xfId="0" applyNumberFormat="1" applyFont="1" applyBorder="1" applyAlignment="1">
      <alignment vertical="center"/>
    </xf>
    <xf numFmtId="0" fontId="0" fillId="0" borderId="9" xfId="0" applyBorder="1"/>
    <xf numFmtId="0" fontId="64" fillId="0" borderId="29" xfId="0" applyFont="1" applyBorder="1" applyAlignment="1">
      <alignment horizontal="center" vertical="top" wrapText="1"/>
    </xf>
    <xf numFmtId="0" fontId="64" fillId="0" borderId="24" xfId="0" applyFont="1" applyBorder="1" applyAlignment="1">
      <alignment horizontal="justify" vertical="top" wrapText="1"/>
    </xf>
    <xf numFmtId="43" fontId="69" fillId="0" borderId="42" xfId="0" applyNumberFormat="1" applyFont="1" applyBorder="1" applyAlignment="1">
      <alignment horizontal="center" vertical="top" wrapText="1"/>
    </xf>
    <xf numFmtId="0" fontId="64" fillId="0" borderId="11" xfId="0" applyFont="1" applyBorder="1" applyAlignment="1">
      <alignment horizontal="center" vertical="top" wrapText="1"/>
    </xf>
    <xf numFmtId="0" fontId="64" fillId="0" borderId="12" xfId="0" applyFont="1" applyBorder="1" applyAlignment="1">
      <alignment horizontal="justify" vertical="top" wrapText="1"/>
    </xf>
    <xf numFmtId="43" fontId="64" fillId="0" borderId="12" xfId="0" applyNumberFormat="1" applyFont="1" applyBorder="1" applyAlignment="1">
      <alignment horizontal="center" vertical="center" wrapText="1"/>
    </xf>
    <xf numFmtId="43" fontId="64" fillId="0" borderId="12" xfId="0" applyNumberFormat="1" applyFont="1" applyBorder="1" applyAlignment="1">
      <alignment vertical="center"/>
    </xf>
    <xf numFmtId="0" fontId="64" fillId="0" borderId="24" xfId="0" quotePrefix="1" applyFont="1" applyBorder="1" applyAlignment="1">
      <alignment horizontal="center" vertical="top" wrapText="1"/>
    </xf>
    <xf numFmtId="43" fontId="64" fillId="0" borderId="24" xfId="0" applyNumberFormat="1" applyFont="1" applyBorder="1" applyAlignment="1">
      <alignment horizontal="center" vertical="center" wrapText="1"/>
    </xf>
    <xf numFmtId="0" fontId="44" fillId="0" borderId="24" xfId="0" applyFont="1" applyBorder="1"/>
    <xf numFmtId="0" fontId="83" fillId="0" borderId="24" xfId="0" applyFont="1" applyBorder="1"/>
    <xf numFmtId="0" fontId="69" fillId="0" borderId="8" xfId="0" applyFont="1" applyBorder="1" applyAlignment="1">
      <alignment horizontal="center" wrapText="1"/>
    </xf>
    <xf numFmtId="0" fontId="69" fillId="0" borderId="9" xfId="0" applyFont="1" applyBorder="1" applyAlignment="1">
      <alignment horizontal="center" wrapText="1"/>
    </xf>
    <xf numFmtId="0" fontId="36" fillId="0" borderId="9" xfId="0" applyFont="1" applyBorder="1"/>
    <xf numFmtId="0" fontId="83" fillId="0" borderId="9" xfId="0" applyFont="1" applyBorder="1"/>
    <xf numFmtId="43" fontId="64" fillId="0" borderId="12" xfId="0" applyNumberFormat="1" applyFont="1" applyBorder="1" applyAlignment="1">
      <alignment horizontal="center" vertical="top" wrapText="1"/>
    </xf>
    <xf numFmtId="0" fontId="84" fillId="0" borderId="12" xfId="0" applyFont="1" applyBorder="1"/>
    <xf numFmtId="43" fontId="64" fillId="0" borderId="15" xfId="0" quotePrefix="1" applyNumberFormat="1" applyFont="1" applyBorder="1" applyAlignment="1">
      <alignment horizontal="center" vertical="top" wrapText="1"/>
    </xf>
    <xf numFmtId="43" fontId="64" fillId="0" borderId="15" xfId="0" applyNumberFormat="1" applyFont="1" applyBorder="1" applyAlignment="1">
      <alignment horizontal="center" vertical="top" wrapText="1"/>
    </xf>
    <xf numFmtId="0" fontId="84" fillId="0" borderId="15" xfId="0" applyFont="1" applyBorder="1"/>
    <xf numFmtId="0" fontId="36" fillId="0" borderId="42" xfId="0" applyFont="1" applyBorder="1"/>
    <xf numFmtId="0" fontId="83" fillId="0" borderId="42" xfId="0" applyFont="1" applyBorder="1"/>
    <xf numFmtId="0" fontId="64" fillId="0" borderId="9" xfId="0" applyFont="1" applyBorder="1" applyAlignment="1">
      <alignment horizontal="left" vertical="top" wrapText="1"/>
    </xf>
    <xf numFmtId="0" fontId="64" fillId="0" borderId="9" xfId="0" applyFont="1" applyBorder="1" applyAlignment="1">
      <alignment horizontal="center" vertical="top" wrapText="1"/>
    </xf>
    <xf numFmtId="43" fontId="64" fillId="0" borderId="9" xfId="0" applyNumberFormat="1" applyFont="1" applyBorder="1" applyAlignment="1">
      <alignment horizontal="center" vertical="top" wrapText="1"/>
    </xf>
    <xf numFmtId="0" fontId="36" fillId="0" borderId="12" xfId="0" applyFont="1" applyBorder="1"/>
    <xf numFmtId="0" fontId="83" fillId="0" borderId="12" xfId="0" applyFont="1" applyBorder="1"/>
    <xf numFmtId="0" fontId="69" fillId="0" borderId="11" xfId="0" applyFont="1" applyBorder="1" applyAlignment="1">
      <alignment horizontal="center" vertical="top" wrapText="1"/>
    </xf>
    <xf numFmtId="43" fontId="69" fillId="0" borderId="12" xfId="0" applyNumberFormat="1" applyFont="1" applyBorder="1" applyAlignment="1">
      <alignment horizontal="center" vertical="top" wrapText="1"/>
    </xf>
    <xf numFmtId="2" fontId="64" fillId="0" borderId="12" xfId="0" quotePrefix="1" applyNumberFormat="1" applyFont="1" applyBorder="1" applyAlignment="1">
      <alignment horizontal="center" vertical="top" wrapText="1"/>
    </xf>
    <xf numFmtId="0" fontId="64" fillId="0" borderId="14" xfId="0" applyFont="1" applyBorder="1" applyAlignment="1">
      <alignment horizontal="center" vertical="top" wrapText="1"/>
    </xf>
    <xf numFmtId="0" fontId="64" fillId="0" borderId="15" xfId="0" applyFont="1" applyBorder="1" applyAlignment="1">
      <alignment horizontal="justify" vertical="top" wrapText="1"/>
    </xf>
    <xf numFmtId="2" fontId="64" fillId="0" borderId="15" xfId="0" quotePrefix="1" applyNumberFormat="1" applyFont="1" applyBorder="1" applyAlignment="1">
      <alignment horizontal="center" vertical="top" wrapText="1"/>
    </xf>
    <xf numFmtId="0" fontId="36" fillId="0" borderId="15" xfId="0" applyFont="1" applyBorder="1"/>
    <xf numFmtId="0" fontId="83" fillId="0" borderId="15" xfId="0" applyFont="1" applyBorder="1"/>
    <xf numFmtId="0" fontId="64" fillId="0" borderId="31" xfId="0" applyFont="1" applyBorder="1" applyAlignment="1">
      <alignment horizontal="center" vertical="top" wrapText="1"/>
    </xf>
    <xf numFmtId="0" fontId="64" fillId="0" borderId="23" xfId="0" applyFont="1" applyBorder="1" applyAlignment="1">
      <alignment horizontal="justify" vertical="top" wrapText="1"/>
    </xf>
    <xf numFmtId="0" fontId="64" fillId="0" borderId="23" xfId="0" quotePrefix="1" applyFont="1" applyBorder="1" applyAlignment="1">
      <alignment horizontal="center" vertical="top" wrapText="1"/>
    </xf>
    <xf numFmtId="43" fontId="64" fillId="0" borderId="23" xfId="0" applyNumberFormat="1" applyFont="1" applyBorder="1" applyAlignment="1">
      <alignment horizontal="center" vertical="top" wrapText="1"/>
    </xf>
    <xf numFmtId="0" fontId="36" fillId="0" borderId="23" xfId="0" applyFont="1" applyBorder="1"/>
    <xf numFmtId="0" fontId="83" fillId="0" borderId="23" xfId="0" applyFont="1" applyBorder="1"/>
    <xf numFmtId="43" fontId="64" fillId="0" borderId="24" xfId="0" applyNumberFormat="1" applyFont="1" applyBorder="1" applyAlignment="1">
      <alignment horizontal="center" vertical="top" wrapText="1"/>
    </xf>
    <xf numFmtId="0" fontId="36" fillId="0" borderId="24" xfId="0" applyFont="1" applyBorder="1"/>
    <xf numFmtId="43" fontId="69" fillId="0" borderId="43" xfId="0" applyNumberFormat="1" applyFont="1" applyBorder="1" applyAlignment="1">
      <alignment horizontal="center" vertical="top" wrapText="1"/>
    </xf>
    <xf numFmtId="0" fontId="69" fillId="0" borderId="8" xfId="0" applyFont="1" applyBorder="1" applyAlignment="1">
      <alignment horizontal="center"/>
    </xf>
    <xf numFmtId="0" fontId="69" fillId="0" borderId="9" xfId="0" applyFont="1" applyBorder="1" applyAlignment="1">
      <alignment horizontal="center"/>
    </xf>
    <xf numFmtId="0" fontId="85" fillId="0" borderId="9" xfId="0" applyFont="1" applyBorder="1"/>
    <xf numFmtId="43" fontId="69" fillId="0" borderId="33" xfId="0" applyNumberFormat="1" applyFont="1" applyBorder="1"/>
    <xf numFmtId="0" fontId="69" fillId="0" borderId="44" xfId="0" applyFont="1" applyBorder="1" applyAlignment="1">
      <alignment horizontal="center"/>
    </xf>
    <xf numFmtId="43" fontId="69" fillId="0" borderId="46" xfId="0" applyNumberFormat="1" applyFont="1" applyBorder="1"/>
    <xf numFmtId="43" fontId="69" fillId="0" borderId="12" xfId="0" applyNumberFormat="1" applyFont="1" applyBorder="1"/>
    <xf numFmtId="43" fontId="69" fillId="0" borderId="10" xfId="0" applyNumberFormat="1" applyFont="1" applyBorder="1"/>
    <xf numFmtId="43" fontId="69" fillId="0" borderId="13" xfId="0" applyNumberFormat="1" applyFont="1" applyBorder="1"/>
    <xf numFmtId="0" fontId="64" fillId="0" borderId="9" xfId="0" applyFont="1" applyBorder="1" applyAlignment="1">
      <alignment horizontal="center"/>
    </xf>
    <xf numFmtId="0" fontId="73" fillId="0" borderId="12" xfId="0" applyFont="1" applyBorder="1" applyAlignment="1">
      <alignment horizontal="center"/>
    </xf>
    <xf numFmtId="0" fontId="72" fillId="0" borderId="15" xfId="0" applyFont="1" applyBorder="1" applyAlignment="1">
      <alignment horizontal="center"/>
    </xf>
    <xf numFmtId="43" fontId="69" fillId="0" borderId="23" xfId="0" applyNumberFormat="1" applyFont="1" applyBorder="1"/>
    <xf numFmtId="0" fontId="64" fillId="0" borderId="12" xfId="0" applyFont="1" applyBorder="1" applyAlignment="1">
      <alignment horizontal="right"/>
    </xf>
    <xf numFmtId="0" fontId="64" fillId="0" borderId="24" xfId="0" applyFont="1" applyBorder="1" applyAlignment="1">
      <alignment horizontal="right"/>
    </xf>
    <xf numFmtId="49" fontId="69" fillId="0" borderId="44" xfId="0" applyNumberFormat="1" applyFont="1" applyBorder="1" applyAlignment="1">
      <alignment horizontal="center"/>
    </xf>
    <xf numFmtId="43" fontId="69" fillId="0" borderId="49" xfId="0" applyNumberFormat="1" applyFont="1" applyBorder="1"/>
    <xf numFmtId="0" fontId="48" fillId="0" borderId="33" xfId="0" applyFont="1" applyBorder="1" applyAlignment="1">
      <alignment horizontal="center"/>
    </xf>
    <xf numFmtId="0" fontId="64" fillId="0" borderId="47" xfId="0" applyFont="1" applyBorder="1"/>
    <xf numFmtId="49" fontId="64" fillId="0" borderId="44" xfId="0" applyNumberFormat="1" applyFont="1" applyBorder="1" applyAlignment="1">
      <alignment horizontal="center"/>
    </xf>
    <xf numFmtId="0" fontId="69" fillId="0" borderId="50" xfId="0" applyFont="1" applyBorder="1" applyAlignment="1">
      <alignment horizontal="right"/>
    </xf>
    <xf numFmtId="0" fontId="67" fillId="0" borderId="50" xfId="0" applyFont="1" applyBorder="1"/>
    <xf numFmtId="0" fontId="67" fillId="0" borderId="33" xfId="0" applyFont="1" applyBorder="1"/>
    <xf numFmtId="49" fontId="67" fillId="0" borderId="33" xfId="0" applyNumberFormat="1" applyFont="1" applyBorder="1"/>
    <xf numFmtId="43" fontId="69" fillId="0" borderId="55" xfId="0" applyNumberFormat="1" applyFont="1" applyBorder="1"/>
    <xf numFmtId="0" fontId="69" fillId="0" borderId="33" xfId="0" applyFont="1" applyBorder="1"/>
    <xf numFmtId="49" fontId="69" fillId="0" borderId="33" xfId="0" applyNumberFormat="1" applyFont="1" applyBorder="1"/>
    <xf numFmtId="0" fontId="56" fillId="0" borderId="12" xfId="0" applyFont="1" applyBorder="1"/>
    <xf numFmtId="0" fontId="56" fillId="0" borderId="15" xfId="0" applyFont="1" applyBorder="1"/>
    <xf numFmtId="0" fontId="74" fillId="0" borderId="0" xfId="0" applyFont="1" applyAlignment="1">
      <alignment horizontal="left"/>
    </xf>
    <xf numFmtId="4" fontId="64" fillId="0" borderId="12" xfId="0" applyNumberFormat="1" applyFont="1" applyBorder="1" applyAlignment="1">
      <alignment horizontal="right" wrapText="1"/>
    </xf>
    <xf numFmtId="43" fontId="74" fillId="0" borderId="0" xfId="0" applyNumberFormat="1" applyFont="1" applyAlignment="1">
      <alignment horizontal="left"/>
    </xf>
    <xf numFmtId="43" fontId="64" fillId="0" borderId="12" xfId="0" applyNumberFormat="1" applyFont="1" applyBorder="1" applyAlignment="1">
      <alignment horizontal="left"/>
    </xf>
    <xf numFmtId="0" fontId="74" fillId="0" borderId="12" xfId="0" applyFont="1" applyBorder="1" applyAlignment="1">
      <alignment horizontal="left"/>
    </xf>
    <xf numFmtId="43" fontId="75" fillId="0" borderId="12" xfId="0" applyNumberFormat="1" applyFont="1" applyBorder="1" applyAlignment="1">
      <alignment horizontal="left"/>
    </xf>
    <xf numFmtId="43" fontId="64" fillId="0" borderId="9" xfId="0" applyNumberFormat="1" applyFont="1" applyBorder="1" applyAlignment="1">
      <alignment horizontal="left"/>
    </xf>
    <xf numFmtId="0" fontId="74" fillId="0" borderId="9" xfId="0" applyFont="1" applyBorder="1" applyAlignment="1">
      <alignment horizontal="left"/>
    </xf>
    <xf numFmtId="43" fontId="75" fillId="0" borderId="9" xfId="0" applyNumberFormat="1" applyFont="1" applyBorder="1" applyAlignment="1">
      <alignment horizontal="left"/>
    </xf>
    <xf numFmtId="0" fontId="74" fillId="0" borderId="10" xfId="0" applyFont="1" applyBorder="1" applyAlignment="1">
      <alignment horizontal="left"/>
    </xf>
    <xf numFmtId="0" fontId="74" fillId="0" borderId="13" xfId="0" applyFont="1" applyBorder="1" applyAlignment="1">
      <alignment horizontal="left"/>
    </xf>
    <xf numFmtId="43" fontId="64" fillId="0" borderId="15" xfId="0" applyNumberFormat="1" applyFont="1" applyBorder="1" applyAlignment="1">
      <alignment horizontal="left"/>
    </xf>
    <xf numFmtId="0" fontId="74" fillId="0" borderId="15" xfId="0" applyFont="1" applyBorder="1" applyAlignment="1">
      <alignment horizontal="left"/>
    </xf>
    <xf numFmtId="43" fontId="75" fillId="0" borderId="15" xfId="0" applyNumberFormat="1" applyFont="1" applyBorder="1" applyAlignment="1">
      <alignment horizontal="left"/>
    </xf>
    <xf numFmtId="0" fontId="74" fillId="0" borderId="26" xfId="0" applyFont="1" applyBorder="1" applyAlignment="1">
      <alignment horizontal="left"/>
    </xf>
    <xf numFmtId="0" fontId="69" fillId="0" borderId="50" xfId="0" applyFont="1" applyBorder="1"/>
    <xf numFmtId="0" fontId="60" fillId="0" borderId="40" xfId="0" applyFont="1" applyBorder="1"/>
    <xf numFmtId="43" fontId="67" fillId="0" borderId="33" xfId="0" applyNumberFormat="1" applyFont="1" applyBorder="1" applyAlignment="1">
      <alignment wrapText="1"/>
    </xf>
    <xf numFmtId="0" fontId="68" fillId="0" borderId="33" xfId="0" applyFont="1" applyBorder="1" applyAlignment="1">
      <alignment wrapText="1"/>
    </xf>
    <xf numFmtId="0" fontId="68" fillId="0" borderId="40" xfId="0" applyFont="1" applyBorder="1" applyAlignment="1">
      <alignment wrapText="1"/>
    </xf>
    <xf numFmtId="0" fontId="3" fillId="0" borderId="33" xfId="0" applyFont="1" applyBorder="1" applyAlignment="1">
      <alignment horizontal="center"/>
    </xf>
    <xf numFmtId="0" fontId="75" fillId="0" borderId="33" xfId="0" applyFont="1" applyBorder="1" applyAlignment="1">
      <alignment horizontal="left"/>
    </xf>
    <xf numFmtId="49" fontId="64" fillId="0" borderId="33" xfId="0" applyNumberFormat="1" applyFont="1" applyBorder="1" applyAlignment="1">
      <alignment horizontal="center"/>
    </xf>
    <xf numFmtId="0" fontId="81" fillId="0" borderId="33" xfId="0" applyFont="1" applyBorder="1" applyAlignment="1">
      <alignment horizontal="center"/>
    </xf>
    <xf numFmtId="0" fontId="82" fillId="0" borderId="33" xfId="0" applyFont="1" applyBorder="1"/>
    <xf numFmtId="0" fontId="75" fillId="0" borderId="33" xfId="0" applyFont="1" applyBorder="1"/>
    <xf numFmtId="0" fontId="75" fillId="0" borderId="40" xfId="0" applyFont="1" applyBorder="1"/>
    <xf numFmtId="0" fontId="81" fillId="0" borderId="48" xfId="0" applyFont="1" applyBorder="1" applyAlignment="1">
      <alignment horizontal="center"/>
    </xf>
    <xf numFmtId="43" fontId="75" fillId="0" borderId="48" xfId="0" applyNumberFormat="1" applyFont="1" applyBorder="1"/>
    <xf numFmtId="0" fontId="81" fillId="0" borderId="12" xfId="0" applyFont="1" applyBorder="1" applyAlignment="1">
      <alignment horizontal="center"/>
    </xf>
    <xf numFmtId="0" fontId="75" fillId="0" borderId="12" xfId="0" applyFont="1" applyBorder="1"/>
    <xf numFmtId="0" fontId="81" fillId="0" borderId="9" xfId="0" applyFont="1" applyBorder="1" applyAlignment="1">
      <alignment horizontal="center"/>
    </xf>
    <xf numFmtId="0" fontId="75" fillId="0" borderId="9" xfId="0" applyFont="1" applyBorder="1"/>
    <xf numFmtId="0" fontId="75" fillId="0" borderId="10" xfId="0" applyFont="1" applyBorder="1"/>
    <xf numFmtId="0" fontId="75" fillId="0" borderId="13" xfId="0" applyFont="1" applyBorder="1"/>
    <xf numFmtId="0" fontId="81" fillId="0" borderId="15" xfId="0" applyFont="1" applyBorder="1" applyAlignment="1">
      <alignment horizontal="center"/>
    </xf>
    <xf numFmtId="0" fontId="75" fillId="0" borderId="15" xfId="0" applyFont="1" applyBorder="1"/>
    <xf numFmtId="0" fontId="75" fillId="0" borderId="26" xfId="0" applyFont="1" applyBorder="1"/>
    <xf numFmtId="0" fontId="75" fillId="0" borderId="9" xfId="0" applyFont="1" applyBorder="1" applyAlignment="1">
      <alignment horizontal="left"/>
    </xf>
    <xf numFmtId="0" fontId="75" fillId="0" borderId="12" xfId="0" applyFont="1" applyBorder="1" applyAlignment="1">
      <alignment horizontal="left"/>
    </xf>
    <xf numFmtId="0" fontId="75" fillId="0" borderId="15" xfId="0" applyFont="1" applyBorder="1" applyAlignment="1">
      <alignment horizontal="left"/>
    </xf>
    <xf numFmtId="0" fontId="64" fillId="0" borderId="50" xfId="0" applyFont="1" applyBorder="1" applyAlignment="1">
      <alignment wrapText="1"/>
    </xf>
    <xf numFmtId="0" fontId="64" fillId="0" borderId="33" xfId="0" applyFont="1" applyBorder="1" applyAlignment="1">
      <alignment wrapText="1"/>
    </xf>
    <xf numFmtId="49" fontId="64" fillId="0" borderId="33" xfId="0" applyNumberFormat="1" applyFont="1" applyBorder="1" applyAlignment="1">
      <alignment horizontal="center" wrapText="1"/>
    </xf>
    <xf numFmtId="43" fontId="64" fillId="0" borderId="33" xfId="0" applyNumberFormat="1" applyFont="1" applyBorder="1" applyAlignment="1">
      <alignment wrapText="1"/>
    </xf>
    <xf numFmtId="0" fontId="67" fillId="0" borderId="50" xfId="0" applyFont="1" applyBorder="1" applyAlignment="1">
      <alignment horizontal="center" wrapText="1"/>
    </xf>
    <xf numFmtId="49" fontId="67" fillId="0" borderId="33" xfId="0" applyNumberFormat="1" applyFont="1" applyBorder="1" applyAlignment="1">
      <alignment horizontal="center" wrapText="1"/>
    </xf>
    <xf numFmtId="43" fontId="67" fillId="0" borderId="40" xfId="0" applyNumberFormat="1" applyFont="1" applyBorder="1" applyAlignment="1">
      <alignment wrapText="1"/>
    </xf>
    <xf numFmtId="0" fontId="64" fillId="0" borderId="33" xfId="0" applyFont="1" applyBorder="1" applyAlignment="1">
      <alignment horizontal="left" wrapText="1"/>
    </xf>
    <xf numFmtId="0" fontId="74" fillId="0" borderId="42" xfId="0" applyFont="1" applyBorder="1" applyAlignment="1">
      <alignment horizontal="left"/>
    </xf>
    <xf numFmtId="0" fontId="74" fillId="0" borderId="24" xfId="0" applyFont="1" applyBorder="1" applyAlignment="1">
      <alignment horizontal="left"/>
    </xf>
    <xf numFmtId="43" fontId="8" fillId="3" borderId="13" xfId="1" applyFont="1" applyFill="1" applyBorder="1" applyAlignment="1">
      <alignment vertical="top" wrapText="1"/>
    </xf>
    <xf numFmtId="0" fontId="65" fillId="0" borderId="12" xfId="0" applyFont="1" applyBorder="1" applyAlignment="1">
      <alignment wrapText="1"/>
    </xf>
    <xf numFmtId="0" fontId="68" fillId="0" borderId="13" xfId="0" applyFont="1" applyBorder="1" applyAlignment="1">
      <alignment wrapText="1"/>
    </xf>
    <xf numFmtId="0" fontId="63" fillId="0" borderId="11" xfId="0" applyFont="1" applyBorder="1" applyAlignment="1">
      <alignment wrapText="1"/>
    </xf>
    <xf numFmtId="0" fontId="65" fillId="0" borderId="23" xfId="0" applyFont="1" applyBorder="1" applyAlignment="1">
      <alignment wrapText="1"/>
    </xf>
    <xf numFmtId="0" fontId="68" fillId="0" borderId="32" xfId="0" applyFont="1" applyBorder="1" applyAlignment="1">
      <alignment wrapText="1"/>
    </xf>
    <xf numFmtId="0" fontId="65" fillId="0" borderId="12" xfId="0" applyFont="1" applyBorder="1" applyAlignment="1">
      <alignment horizontal="center" wrapText="1"/>
    </xf>
    <xf numFmtId="0" fontId="63" fillId="0" borderId="31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87" fillId="0" borderId="8" xfId="0" applyFont="1" applyBorder="1" applyAlignment="1">
      <alignment horizontal="right"/>
    </xf>
    <xf numFmtId="0" fontId="87" fillId="0" borderId="11" xfId="0" applyFont="1" applyBorder="1" applyAlignment="1">
      <alignment horizontal="right"/>
    </xf>
    <xf numFmtId="0" fontId="87" fillId="0" borderId="14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60" fillId="0" borderId="44" xfId="0" applyFont="1" applyBorder="1"/>
    <xf numFmtId="0" fontId="60" fillId="0" borderId="46" xfId="0" applyFont="1" applyBorder="1"/>
    <xf numFmtId="0" fontId="69" fillId="0" borderId="8" xfId="0" applyFont="1" applyBorder="1" applyAlignment="1">
      <alignment horizontal="right"/>
    </xf>
    <xf numFmtId="0" fontId="69" fillId="0" borderId="11" xfId="0" applyFont="1" applyBorder="1" applyAlignment="1">
      <alignment horizontal="right"/>
    </xf>
    <xf numFmtId="0" fontId="69" fillId="0" borderId="14" xfId="0" applyFont="1" applyBorder="1" applyAlignment="1">
      <alignment horizontal="right"/>
    </xf>
    <xf numFmtId="0" fontId="64" fillId="0" borderId="39" xfId="0" applyFont="1" applyBorder="1" applyAlignment="1">
      <alignment horizontal="right"/>
    </xf>
    <xf numFmtId="0" fontId="69" fillId="0" borderId="45" xfId="0" applyFont="1" applyBorder="1"/>
    <xf numFmtId="0" fontId="58" fillId="0" borderId="44" xfId="0" applyFont="1" applyBorder="1"/>
    <xf numFmtId="0" fontId="69" fillId="0" borderId="48" xfId="0" applyFont="1" applyBorder="1"/>
    <xf numFmtId="43" fontId="0" fillId="0" borderId="12" xfId="0" applyNumberFormat="1" applyBorder="1"/>
    <xf numFmtId="43" fontId="60" fillId="0" borderId="12" xfId="0" applyNumberFormat="1" applyFont="1" applyBorder="1"/>
    <xf numFmtId="0" fontId="69" fillId="0" borderId="8" xfId="0" applyFont="1" applyBorder="1"/>
    <xf numFmtId="43" fontId="0" fillId="0" borderId="9" xfId="0" applyNumberFormat="1" applyBorder="1"/>
    <xf numFmtId="43" fontId="60" fillId="0" borderId="9" xfId="0" applyNumberFormat="1" applyFont="1" applyBorder="1"/>
    <xf numFmtId="0" fontId="69" fillId="0" borderId="11" xfId="0" applyFont="1" applyBorder="1"/>
    <xf numFmtId="0" fontId="0" fillId="0" borderId="15" xfId="0" applyBorder="1"/>
    <xf numFmtId="43" fontId="75" fillId="0" borderId="24" xfId="0" applyNumberFormat="1" applyFont="1" applyBorder="1" applyAlignment="1">
      <alignment horizontal="left"/>
    </xf>
    <xf numFmtId="0" fontId="74" fillId="0" borderId="30" xfId="0" applyFont="1" applyBorder="1" applyAlignment="1">
      <alignment horizontal="left"/>
    </xf>
    <xf numFmtId="43" fontId="74" fillId="0" borderId="42" xfId="0" applyNumberFormat="1" applyFont="1" applyBorder="1" applyAlignment="1">
      <alignment horizontal="left"/>
    </xf>
    <xf numFmtId="43" fontId="74" fillId="0" borderId="43" xfId="0" applyNumberFormat="1" applyFont="1" applyBorder="1" applyAlignment="1">
      <alignment horizontal="left"/>
    </xf>
    <xf numFmtId="0" fontId="18" fillId="0" borderId="12" xfId="0" applyFont="1" applyBorder="1" applyAlignment="1">
      <alignment vertical="center" wrapText="1"/>
    </xf>
    <xf numFmtId="0" fontId="90" fillId="0" borderId="0" xfId="0" applyFont="1"/>
    <xf numFmtId="4" fontId="69" fillId="0" borderId="48" xfId="0" applyNumberFormat="1" applyFont="1" applyBorder="1" applyAlignment="1">
      <alignment horizontal="center" vertical="top" wrapText="1"/>
    </xf>
    <xf numFmtId="0" fontId="69" fillId="0" borderId="24" xfId="0" applyFont="1" applyBorder="1" applyAlignment="1">
      <alignment wrapText="1"/>
    </xf>
    <xf numFmtId="0" fontId="71" fillId="0" borderId="24" xfId="0" applyFont="1" applyBorder="1"/>
    <xf numFmtId="0" fontId="64" fillId="2" borderId="9" xfId="0" applyFont="1" applyFill="1" applyBorder="1" applyAlignment="1">
      <alignment horizontal="left"/>
    </xf>
    <xf numFmtId="17" fontId="64" fillId="0" borderId="9" xfId="0" quotePrefix="1" applyNumberFormat="1" applyFont="1" applyBorder="1" applyAlignment="1">
      <alignment horizontal="center" vertical="top" wrapText="1"/>
    </xf>
    <xf numFmtId="4" fontId="64" fillId="0" borderId="9" xfId="0" applyNumberFormat="1" applyFont="1" applyBorder="1" applyAlignment="1">
      <alignment horizontal="center" vertical="top" wrapText="1"/>
    </xf>
    <xf numFmtId="4" fontId="64" fillId="0" borderId="9" xfId="0" applyNumberFormat="1" applyFont="1" applyBorder="1" applyAlignment="1">
      <alignment horizontal="right" wrapText="1"/>
    </xf>
    <xf numFmtId="0" fontId="64" fillId="2" borderId="15" xfId="0" applyFont="1" applyFill="1" applyBorder="1"/>
    <xf numFmtId="0" fontId="64" fillId="0" borderId="15" xfId="0" quotePrefix="1" applyFont="1" applyBorder="1" applyAlignment="1">
      <alignment horizontal="center" vertical="top" wrapText="1"/>
    </xf>
    <xf numFmtId="4" fontId="64" fillId="0" borderId="15" xfId="0" applyNumberFormat="1" applyFont="1" applyBorder="1" applyAlignment="1">
      <alignment horizontal="center" vertical="top" wrapText="1"/>
    </xf>
    <xf numFmtId="0" fontId="64" fillId="0" borderId="15" xfId="0" applyFont="1" applyBorder="1" applyAlignment="1">
      <alignment horizontal="center" vertical="top" wrapText="1"/>
    </xf>
    <xf numFmtId="4" fontId="64" fillId="0" borderId="15" xfId="0" applyNumberFormat="1" applyFont="1" applyBorder="1" applyAlignment="1">
      <alignment horizontal="right" wrapText="1"/>
    </xf>
    <xf numFmtId="0" fontId="3" fillId="0" borderId="9" xfId="3" applyNumberFormat="1" applyFont="1" applyBorder="1" applyAlignment="1"/>
    <xf numFmtId="4" fontId="36" fillId="0" borderId="9" xfId="0" applyNumberFormat="1" applyFont="1" applyBorder="1" applyAlignment="1">
      <alignment horizontal="center" vertical="top" wrapText="1"/>
    </xf>
    <xf numFmtId="4" fontId="36" fillId="0" borderId="15" xfId="0" applyNumberFormat="1" applyFont="1" applyBorder="1" applyAlignment="1">
      <alignment horizontal="center" vertical="top" wrapText="1"/>
    </xf>
    <xf numFmtId="4" fontId="69" fillId="0" borderId="33" xfId="0" applyNumberFormat="1" applyFont="1" applyBorder="1" applyAlignment="1">
      <alignment horizontal="center" vertical="top" wrapText="1"/>
    </xf>
    <xf numFmtId="4" fontId="69" fillId="0" borderId="9" xfId="0" applyNumberFormat="1" applyFont="1" applyBorder="1" applyAlignment="1">
      <alignment horizontal="center" vertical="top" wrapText="1"/>
    </xf>
    <xf numFmtId="0" fontId="65" fillId="2" borderId="15" xfId="0" applyFont="1" applyFill="1" applyBorder="1"/>
    <xf numFmtId="43" fontId="8" fillId="0" borderId="35" xfId="0" applyNumberFormat="1" applyFont="1" applyBorder="1"/>
    <xf numFmtId="43" fontId="8" fillId="0" borderId="13" xfId="0" applyNumberFormat="1" applyFont="1" applyBorder="1"/>
    <xf numFmtId="0" fontId="92" fillId="0" borderId="12" xfId="0" applyFont="1" applyBorder="1" applyAlignment="1">
      <alignment wrapText="1"/>
    </xf>
    <xf numFmtId="43" fontId="92" fillId="0" borderId="13" xfId="1" applyFont="1" applyBorder="1" applyAlignment="1">
      <alignment horizontal="right" vertical="center" wrapText="1"/>
    </xf>
    <xf numFmtId="0" fontId="92" fillId="0" borderId="12" xfId="0" applyFont="1" applyBorder="1"/>
    <xf numFmtId="43" fontId="92" fillId="0" borderId="12" xfId="0" applyNumberFormat="1" applyFont="1" applyBorder="1"/>
    <xf numFmtId="43" fontId="92" fillId="0" borderId="12" xfId="0" applyNumberFormat="1" applyFont="1" applyBorder="1" applyAlignment="1">
      <alignment vertical="center"/>
    </xf>
    <xf numFmtId="43" fontId="92" fillId="0" borderId="26" xfId="1" applyFont="1" applyBorder="1" applyAlignment="1">
      <alignment horizontal="right" vertical="center" wrapText="1"/>
    </xf>
    <xf numFmtId="49" fontId="94" fillId="4" borderId="12" xfId="0" applyNumberFormat="1" applyFont="1" applyFill="1" applyBorder="1" applyAlignment="1">
      <alignment horizontal="center" vertical="center" wrapText="1"/>
    </xf>
    <xf numFmtId="0" fontId="93" fillId="2" borderId="12" xfId="2" applyFont="1" applyFill="1" applyBorder="1" applyAlignment="1">
      <alignment vertical="center"/>
    </xf>
    <xf numFmtId="43" fontId="92" fillId="0" borderId="12" xfId="1" applyFont="1" applyBorder="1" applyAlignment="1">
      <alignment horizontal="right" vertical="center" wrapText="1"/>
    </xf>
    <xf numFmtId="1" fontId="94" fillId="0" borderId="11" xfId="2" applyNumberFormat="1" applyFont="1" applyBorder="1" applyAlignment="1">
      <alignment horizontal="center"/>
    </xf>
    <xf numFmtId="49" fontId="94" fillId="2" borderId="12" xfId="0" applyNumberFormat="1" applyFont="1" applyFill="1" applyBorder="1" applyAlignment="1">
      <alignment horizontal="center" vertical="top" wrapText="1"/>
    </xf>
    <xf numFmtId="49" fontId="92" fillId="0" borderId="12" xfId="0" applyNumberFormat="1" applyFont="1" applyBorder="1" applyAlignment="1">
      <alignment horizontal="center" vertical="center" wrapText="1"/>
    </xf>
    <xf numFmtId="0" fontId="93" fillId="4" borderId="12" xfId="0" applyFont="1" applyFill="1" applyBorder="1" applyAlignment="1">
      <alignment horizontal="left" vertical="center" wrapText="1"/>
    </xf>
    <xf numFmtId="1" fontId="94" fillId="2" borderId="11" xfId="0" applyNumberFormat="1" applyFont="1" applyFill="1" applyBorder="1" applyAlignment="1">
      <alignment horizontal="center" vertical="top" wrapText="1"/>
    </xf>
    <xf numFmtId="0" fontId="92" fillId="0" borderId="12" xfId="0" applyFont="1" applyBorder="1" applyAlignment="1">
      <alignment vertical="center" wrapText="1"/>
    </xf>
    <xf numFmtId="0" fontId="92" fillId="0" borderId="24" xfId="2" applyFont="1" applyBorder="1" applyAlignment="1">
      <alignment wrapText="1"/>
    </xf>
    <xf numFmtId="0" fontId="93" fillId="0" borderId="12" xfId="2" applyFont="1" applyBorder="1" applyAlignment="1">
      <alignment horizontal="left" vertical="center" wrapText="1"/>
    </xf>
    <xf numFmtId="43" fontId="92" fillId="5" borderId="13" xfId="1" applyFont="1" applyFill="1" applyBorder="1" applyAlignment="1">
      <alignment horizontal="right" vertical="top" wrapText="1"/>
    </xf>
    <xf numFmtId="1" fontId="93" fillId="2" borderId="11" xfId="2" applyNumberFormat="1" applyFont="1" applyFill="1" applyBorder="1" applyAlignment="1">
      <alignment horizontal="center" vertical="top"/>
    </xf>
    <xf numFmtId="49" fontId="93" fillId="0" borderId="24" xfId="2" quotePrefix="1" applyNumberFormat="1" applyFont="1" applyBorder="1" applyAlignment="1">
      <alignment horizontal="center" vertical="top" wrapText="1"/>
    </xf>
    <xf numFmtId="43" fontId="92" fillId="5" borderId="12" xfId="1" applyFont="1" applyFill="1" applyBorder="1" applyAlignment="1">
      <alignment horizontal="right" vertical="top" wrapText="1"/>
    </xf>
    <xf numFmtId="0" fontId="93" fillId="0" borderId="12" xfId="2" applyFont="1" applyBorder="1" applyAlignment="1">
      <alignment vertical="center"/>
    </xf>
    <xf numFmtId="1" fontId="93" fillId="0" borderId="11" xfId="2" applyNumberFormat="1" applyFont="1" applyBorder="1" applyAlignment="1">
      <alignment horizontal="center" vertical="top"/>
    </xf>
    <xf numFmtId="49" fontId="93" fillId="4" borderId="12" xfId="0" applyNumberFormat="1" applyFont="1" applyFill="1" applyBorder="1" applyAlignment="1">
      <alignment horizontal="center" vertical="center" wrapText="1"/>
    </xf>
    <xf numFmtId="49" fontId="93" fillId="2" borderId="12" xfId="0" applyNumberFormat="1" applyFont="1" applyFill="1" applyBorder="1" applyAlignment="1">
      <alignment horizontal="center" vertical="top" wrapText="1"/>
    </xf>
    <xf numFmtId="0" fontId="93" fillId="0" borderId="15" xfId="2" applyFont="1" applyBorder="1" applyAlignment="1">
      <alignment horizontal="left" vertical="center" wrapText="1"/>
    </xf>
    <xf numFmtId="43" fontId="92" fillId="0" borderId="15" xfId="1" applyFont="1" applyBorder="1" applyAlignment="1">
      <alignment horizontal="right" vertical="center"/>
    </xf>
    <xf numFmtId="43" fontId="92" fillId="0" borderId="15" xfId="1" applyFont="1" applyBorder="1" applyAlignment="1">
      <alignment horizontal="right" vertical="center" wrapText="1"/>
    </xf>
    <xf numFmtId="49" fontId="92" fillId="0" borderId="15" xfId="0" applyNumberFormat="1" applyFont="1" applyBorder="1" applyAlignment="1">
      <alignment horizontal="center" wrapText="1"/>
    </xf>
    <xf numFmtId="49" fontId="93" fillId="2" borderId="14" xfId="0" applyNumberFormat="1" applyFont="1" applyFill="1" applyBorder="1" applyAlignment="1">
      <alignment horizontal="center" vertical="center" wrapText="1"/>
    </xf>
    <xf numFmtId="49" fontId="93" fillId="4" borderId="15" xfId="0" applyNumberFormat="1" applyFont="1" applyFill="1" applyBorder="1" applyAlignment="1">
      <alignment horizontal="center" vertical="center" wrapText="1"/>
    </xf>
    <xf numFmtId="49" fontId="93" fillId="2" borderId="15" xfId="0" applyNumberFormat="1" applyFont="1" applyFill="1" applyBorder="1" applyAlignment="1">
      <alignment horizontal="center" vertical="center" wrapText="1"/>
    </xf>
    <xf numFmtId="0" fontId="64" fillId="0" borderId="30" xfId="0" applyFont="1" applyBorder="1"/>
    <xf numFmtId="43" fontId="7" fillId="0" borderId="12" xfId="0" applyNumberFormat="1" applyFont="1" applyBorder="1"/>
    <xf numFmtId="43" fontId="7" fillId="0" borderId="35" xfId="0" applyNumberFormat="1" applyFont="1" applyBorder="1" applyAlignment="1">
      <alignment vertical="center"/>
    </xf>
    <xf numFmtId="1" fontId="54" fillId="0" borderId="11" xfId="2" applyNumberFormat="1" applyFont="1" applyBorder="1" applyAlignment="1">
      <alignment horizontal="center" vertical="top"/>
    </xf>
    <xf numFmtId="49" fontId="7" fillId="0" borderId="27" xfId="0" applyNumberFormat="1" applyFont="1" applyBorder="1" applyAlignment="1" applyProtection="1">
      <alignment horizontal="center"/>
      <protection locked="0"/>
    </xf>
    <xf numFmtId="43" fontId="7" fillId="0" borderId="6" xfId="1" applyFont="1" applyBorder="1" applyAlignment="1" applyProtection="1">
      <alignment horizontal="center" vertical="center"/>
      <protection locked="0"/>
    </xf>
    <xf numFmtId="43" fontId="7" fillId="0" borderId="6" xfId="1" applyFont="1" applyBorder="1" applyAlignment="1" applyProtection="1">
      <alignment horizontal="left" vertical="center"/>
      <protection locked="0"/>
    </xf>
    <xf numFmtId="43" fontId="7" fillId="0" borderId="6" xfId="1" applyFont="1" applyBorder="1" applyAlignment="1" applyProtection="1">
      <protection locked="0"/>
    </xf>
    <xf numFmtId="49" fontId="7" fillId="0" borderId="22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0" fontId="7" fillId="2" borderId="16" xfId="2" applyFont="1" applyFill="1" applyBorder="1" applyAlignment="1" applyProtection="1">
      <alignment horizontal="center" vertical="top" wrapText="1"/>
      <protection locked="0"/>
    </xf>
    <xf numFmtId="0" fontId="7" fillId="2" borderId="17" xfId="2" applyFont="1" applyFill="1" applyBorder="1" applyAlignment="1">
      <alignment horizontal="center" vertical="top" wrapText="1"/>
    </xf>
    <xf numFmtId="49" fontId="7" fillId="0" borderId="7" xfId="0" applyNumberFormat="1" applyFont="1" applyBorder="1" applyAlignment="1" applyProtection="1">
      <alignment horizontal="left"/>
      <protection locked="0"/>
    </xf>
    <xf numFmtId="0" fontId="7" fillId="0" borderId="7" xfId="0" applyFont="1" applyBorder="1" applyProtection="1">
      <protection locked="0"/>
    </xf>
    <xf numFmtId="0" fontId="15" fillId="0" borderId="3" xfId="0" applyFont="1" applyBorder="1" applyAlignment="1" applyProtection="1">
      <alignment horizontal="center" vertical="top" wrapText="1"/>
      <protection locked="0"/>
    </xf>
    <xf numFmtId="0" fontId="15" fillId="0" borderId="4" xfId="0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center" vertical="top" wrapText="1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12" fillId="2" borderId="27" xfId="0" applyFont="1" applyFill="1" applyBorder="1" applyAlignment="1" applyProtection="1">
      <alignment horizontal="center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12" fillId="2" borderId="22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7" fillId="0" borderId="20" xfId="0" applyFont="1" applyBorder="1" applyAlignment="1" applyProtection="1">
      <alignment horizontal="left"/>
      <protection locked="0"/>
    </xf>
    <xf numFmtId="43" fontId="7" fillId="0" borderId="18" xfId="1" applyFont="1" applyBorder="1" applyAlignment="1" applyProtection="1">
      <alignment horizontal="center"/>
      <protection locked="0"/>
    </xf>
    <xf numFmtId="43" fontId="7" fillId="0" borderId="20" xfId="1" applyFont="1" applyBorder="1" applyAlignment="1" applyProtection="1">
      <alignment horizontal="center"/>
      <protection locked="0"/>
    </xf>
    <xf numFmtId="0" fontId="19" fillId="2" borderId="27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2" fillId="2" borderId="27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6" fillId="2" borderId="0" xfId="0" applyFont="1" applyFill="1" applyAlignment="1">
      <alignment horizontal="center"/>
    </xf>
    <xf numFmtId="0" fontId="86" fillId="2" borderId="2" xfId="0" applyFont="1" applyFill="1" applyBorder="1" applyAlignment="1">
      <alignment horizontal="center"/>
    </xf>
    <xf numFmtId="0" fontId="32" fillId="0" borderId="3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 wrapText="1"/>
    </xf>
    <xf numFmtId="0" fontId="32" fillId="0" borderId="5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" fontId="22" fillId="2" borderId="18" xfId="0" applyNumberFormat="1" applyFont="1" applyFill="1" applyBorder="1" applyAlignment="1">
      <alignment horizontal="center" vertical="top" wrapText="1"/>
    </xf>
    <xf numFmtId="1" fontId="22" fillId="2" borderId="19" xfId="0" applyNumberFormat="1" applyFont="1" applyFill="1" applyBorder="1" applyAlignment="1">
      <alignment horizontal="center" vertical="top" wrapText="1"/>
    </xf>
    <xf numFmtId="1" fontId="22" fillId="2" borderId="20" xfId="0" applyNumberFormat="1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39" fillId="0" borderId="18" xfId="0" applyFont="1" applyBorder="1" applyAlignment="1">
      <alignment horizontal="center" vertical="top" wrapText="1"/>
    </xf>
    <xf numFmtId="0" fontId="39" fillId="0" borderId="19" xfId="0" applyFont="1" applyBorder="1" applyAlignment="1">
      <alignment horizontal="center" vertical="top" wrapText="1"/>
    </xf>
    <xf numFmtId="0" fontId="39" fillId="0" borderId="20" xfId="0" applyFont="1" applyBorder="1" applyAlignment="1">
      <alignment horizontal="center" vertical="top" wrapText="1"/>
    </xf>
    <xf numFmtId="1" fontId="22" fillId="2" borderId="7" xfId="0" applyNumberFormat="1" applyFont="1" applyFill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1" fontId="22" fillId="2" borderId="18" xfId="0" applyNumberFormat="1" applyFont="1" applyFill="1" applyBorder="1" applyAlignment="1">
      <alignment horizontal="center" vertical="center" wrapText="1"/>
    </xf>
    <xf numFmtId="1" fontId="22" fillId="2" borderId="19" xfId="0" applyNumberFormat="1" applyFont="1" applyFill="1" applyBorder="1" applyAlignment="1">
      <alignment horizontal="center" vertical="center" wrapText="1"/>
    </xf>
    <xf numFmtId="1" fontId="22" fillId="2" borderId="20" xfId="0" applyNumberFormat="1" applyFont="1" applyFill="1" applyBorder="1" applyAlignment="1">
      <alignment horizontal="center" vertical="center" wrapText="1"/>
    </xf>
    <xf numFmtId="1" fontId="22" fillId="2" borderId="7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49" fontId="22" fillId="2" borderId="7" xfId="0" applyNumberFormat="1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/>
    </xf>
    <xf numFmtId="0" fontId="31" fillId="2" borderId="21" xfId="0" applyFont="1" applyFill="1" applyBorder="1" applyAlignment="1">
      <alignment horizontal="center"/>
    </xf>
    <xf numFmtId="0" fontId="31" fillId="2" borderId="22" xfId="0" applyFont="1" applyFill="1" applyBorder="1" applyAlignment="1">
      <alignment horizontal="center"/>
    </xf>
    <xf numFmtId="0" fontId="31" fillId="2" borderId="4" xfId="0" applyFont="1" applyFill="1" applyBorder="1" applyAlignment="1">
      <alignment horizontal="center"/>
    </xf>
    <xf numFmtId="49" fontId="56" fillId="0" borderId="24" xfId="0" applyNumberFormat="1" applyFont="1" applyBorder="1" applyAlignment="1">
      <alignment horizontal="center" vertical="center" wrapText="1"/>
    </xf>
    <xf numFmtId="49" fontId="56" fillId="0" borderId="23" xfId="0" applyNumberFormat="1" applyFont="1" applyBorder="1" applyAlignment="1">
      <alignment horizontal="center" vertical="center" wrapText="1"/>
    </xf>
    <xf numFmtId="0" fontId="53" fillId="2" borderId="27" xfId="0" applyFont="1" applyFill="1" applyBorder="1" applyAlignment="1">
      <alignment horizontal="center"/>
    </xf>
    <xf numFmtId="0" fontId="53" fillId="2" borderId="21" xfId="0" applyFont="1" applyFill="1" applyBorder="1" applyAlignment="1">
      <alignment horizontal="center"/>
    </xf>
    <xf numFmtId="0" fontId="53" fillId="2" borderId="22" xfId="0" applyFont="1" applyFill="1" applyBorder="1" applyAlignment="1">
      <alignment horizontal="center"/>
    </xf>
    <xf numFmtId="1" fontId="9" fillId="2" borderId="29" xfId="2" applyNumberFormat="1" applyFont="1" applyFill="1" applyBorder="1" applyAlignment="1">
      <alignment horizontal="center" vertical="top"/>
    </xf>
    <xf numFmtId="1" fontId="9" fillId="2" borderId="50" xfId="2" applyNumberFormat="1" applyFont="1" applyFill="1" applyBorder="1" applyAlignment="1">
      <alignment horizontal="center" vertical="top"/>
    </xf>
    <xf numFmtId="49" fontId="55" fillId="2" borderId="24" xfId="2" quotePrefix="1" applyNumberFormat="1" applyFont="1" applyFill="1" applyBorder="1" applyAlignment="1">
      <alignment horizontal="center" vertical="top" wrapText="1"/>
    </xf>
    <xf numFmtId="49" fontId="55" fillId="2" borderId="33" xfId="2" quotePrefix="1" applyNumberFormat="1" applyFont="1" applyFill="1" applyBorder="1" applyAlignment="1">
      <alignment horizontal="center" vertical="top" wrapText="1"/>
    </xf>
    <xf numFmtId="1" fontId="55" fillId="0" borderId="29" xfId="2" applyNumberFormat="1" applyFont="1" applyBorder="1" applyAlignment="1">
      <alignment horizontal="center" vertical="center"/>
    </xf>
    <xf numFmtId="1" fontId="55" fillId="0" borderId="31" xfId="2" applyNumberFormat="1" applyFont="1" applyBorder="1" applyAlignment="1">
      <alignment horizontal="center" vertical="center"/>
    </xf>
    <xf numFmtId="49" fontId="55" fillId="0" borderId="24" xfId="2" quotePrefix="1" applyNumberFormat="1" applyFont="1" applyBorder="1" applyAlignment="1">
      <alignment horizontal="center" vertical="center" wrapText="1"/>
    </xf>
    <xf numFmtId="49" fontId="55" fillId="0" borderId="23" xfId="2" quotePrefix="1" applyNumberFormat="1" applyFont="1" applyBorder="1" applyAlignment="1">
      <alignment horizontal="center" vertical="center" wrapText="1"/>
    </xf>
    <xf numFmtId="1" fontId="55" fillId="0" borderId="24" xfId="2" applyNumberFormat="1" applyFont="1" applyBorder="1" applyAlignment="1">
      <alignment horizontal="center" vertical="center"/>
    </xf>
    <xf numFmtId="1" fontId="55" fillId="0" borderId="23" xfId="2" applyNumberFormat="1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91" fillId="0" borderId="0" xfId="0" applyFont="1" applyAlignment="1">
      <alignment horizontal="center"/>
    </xf>
    <xf numFmtId="0" fontId="8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70" fillId="0" borderId="0" xfId="0" applyFont="1" applyAlignment="1">
      <alignment horizontal="left"/>
    </xf>
    <xf numFmtId="0" fontId="62" fillId="0" borderId="0" xfId="0" applyFont="1" applyAlignment="1">
      <alignment horizontal="center"/>
    </xf>
    <xf numFmtId="0" fontId="88" fillId="0" borderId="0" xfId="0" applyFont="1" applyAlignment="1">
      <alignment horizontal="center"/>
    </xf>
    <xf numFmtId="0" fontId="88" fillId="0" borderId="4" xfId="0" applyFont="1" applyBorder="1" applyAlignment="1">
      <alignment horizontal="center"/>
    </xf>
    <xf numFmtId="0" fontId="74" fillId="0" borderId="50" xfId="0" applyFont="1" applyBorder="1" applyAlignment="1">
      <alignment horizontal="left"/>
    </xf>
    <xf numFmtId="0" fontId="74" fillId="0" borderId="33" xfId="0" applyFont="1" applyBorder="1" applyAlignment="1">
      <alignment horizontal="left"/>
    </xf>
    <xf numFmtId="0" fontId="69" fillId="0" borderId="51" xfId="0" applyFont="1" applyBorder="1" applyAlignment="1">
      <alignment horizontal="center"/>
    </xf>
    <xf numFmtId="0" fontId="69" fillId="0" borderId="48" xfId="0" applyFont="1" applyBorder="1" applyAlignment="1">
      <alignment horizontal="center"/>
    </xf>
    <xf numFmtId="0" fontId="69" fillId="0" borderId="41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74" fillId="0" borderId="45" xfId="0" applyFont="1" applyBorder="1" applyAlignment="1">
      <alignment horizontal="left"/>
    </xf>
    <xf numFmtId="0" fontId="74" fillId="0" borderId="44" xfId="0" applyFont="1" applyBorder="1" applyAlignment="1">
      <alignment horizontal="left"/>
    </xf>
    <xf numFmtId="0" fontId="69" fillId="0" borderId="45" xfId="0" applyFont="1" applyBorder="1" applyAlignment="1">
      <alignment horizontal="center"/>
    </xf>
    <xf numFmtId="0" fontId="69" fillId="0" borderId="44" xfId="0" applyFont="1" applyBorder="1" applyAlignment="1">
      <alignment horizontal="center"/>
    </xf>
    <xf numFmtId="0" fontId="74" fillId="0" borderId="31" xfId="0" applyFont="1" applyBorder="1" applyAlignment="1">
      <alignment horizontal="left"/>
    </xf>
    <xf numFmtId="0" fontId="74" fillId="0" borderId="23" xfId="0" applyFont="1" applyBorder="1" applyAlignment="1">
      <alignment horizontal="left"/>
    </xf>
    <xf numFmtId="0" fontId="69" fillId="0" borderId="50" xfId="0" applyFont="1" applyBorder="1" applyAlignment="1">
      <alignment horizontal="center"/>
    </xf>
    <xf numFmtId="0" fontId="69" fillId="0" borderId="33" xfId="0" applyFont="1" applyBorder="1" applyAlignment="1">
      <alignment horizontal="center"/>
    </xf>
    <xf numFmtId="0" fontId="74" fillId="0" borderId="1" xfId="0" applyFont="1" applyBorder="1" applyAlignment="1">
      <alignment horizontal="left"/>
    </xf>
    <xf numFmtId="0" fontId="74" fillId="0" borderId="0" xfId="0" applyFont="1" applyAlignment="1">
      <alignment horizontal="left"/>
    </xf>
    <xf numFmtId="0" fontId="74" fillId="0" borderId="39" xfId="0" applyFont="1" applyBorder="1" applyAlignment="1">
      <alignment horizontal="left"/>
    </xf>
    <xf numFmtId="0" fontId="69" fillId="0" borderId="27" xfId="0" applyFont="1" applyBorder="1" applyAlignment="1">
      <alignment horizontal="center"/>
    </xf>
    <xf numFmtId="0" fontId="69" fillId="0" borderId="57" xfId="0" applyFont="1" applyBorder="1" applyAlignment="1">
      <alignment horizontal="center"/>
    </xf>
    <xf numFmtId="0" fontId="67" fillId="0" borderId="0" xfId="0" applyFont="1" applyAlignment="1">
      <alignment horizontal="left"/>
    </xf>
    <xf numFmtId="0" fontId="76" fillId="0" borderId="33" xfId="0" applyFont="1" applyBorder="1" applyAlignment="1">
      <alignment horizontal="left"/>
    </xf>
    <xf numFmtId="0" fontId="69" fillId="0" borderId="0" xfId="0" applyFont="1" applyAlignment="1">
      <alignment horizontal="center"/>
    </xf>
    <xf numFmtId="0" fontId="67" fillId="0" borderId="1" xfId="0" applyFont="1" applyBorder="1" applyAlignment="1">
      <alignment horizontal="left"/>
    </xf>
    <xf numFmtId="0" fontId="67" fillId="0" borderId="39" xfId="0" applyFont="1" applyBorder="1" applyAlignment="1">
      <alignment horizontal="left"/>
    </xf>
    <xf numFmtId="0" fontId="76" fillId="0" borderId="0" xfId="0" applyFont="1" applyAlignment="1">
      <alignment horizontal="left"/>
    </xf>
    <xf numFmtId="0" fontId="69" fillId="0" borderId="41" xfId="0" applyFont="1" applyBorder="1" applyAlignment="1">
      <alignment horizontal="center" vertical="top" wrapText="1"/>
    </xf>
    <xf numFmtId="0" fontId="69" fillId="0" borderId="42" xfId="0" applyFont="1" applyBorder="1" applyAlignment="1">
      <alignment horizontal="center" vertical="top" wrapText="1"/>
    </xf>
    <xf numFmtId="0" fontId="74" fillId="0" borderId="3" xfId="0" applyFont="1" applyBorder="1" applyAlignment="1">
      <alignment horizontal="center"/>
    </xf>
    <xf numFmtId="0" fontId="74" fillId="0" borderId="56" xfId="0" applyFont="1" applyBorder="1" applyAlignment="1">
      <alignment horizontal="center"/>
    </xf>
    <xf numFmtId="0" fontId="69" fillId="0" borderId="41" xfId="0" applyFont="1" applyBorder="1" applyAlignment="1">
      <alignment horizontal="left"/>
    </xf>
    <xf numFmtId="0" fontId="69" fillId="0" borderId="42" xfId="0" applyFont="1" applyBorder="1" applyAlignment="1">
      <alignment horizontal="left"/>
    </xf>
    <xf numFmtId="0" fontId="77" fillId="0" borderId="0" xfId="0" applyFont="1" applyAlignment="1">
      <alignment horizontal="center"/>
    </xf>
    <xf numFmtId="0" fontId="69" fillId="0" borderId="50" xfId="0" applyFont="1" applyBorder="1" applyAlignment="1">
      <alignment horizontal="center" vertical="top" wrapText="1"/>
    </xf>
    <xf numFmtId="0" fontId="69" fillId="0" borderId="33" xfId="0" applyFont="1" applyBorder="1" applyAlignment="1">
      <alignment horizontal="center" vertical="top" wrapText="1"/>
    </xf>
    <xf numFmtId="0" fontId="69" fillId="0" borderId="50" xfId="0" applyFont="1" applyBorder="1" applyAlignment="1">
      <alignment horizontal="center" wrapText="1"/>
    </xf>
    <xf numFmtId="0" fontId="69" fillId="0" borderId="33" xfId="0" applyFont="1" applyBorder="1" applyAlignment="1">
      <alignment horizontal="center" wrapText="1"/>
    </xf>
    <xf numFmtId="0" fontId="44" fillId="0" borderId="51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80" fillId="0" borderId="0" xfId="0" applyFont="1" applyAlignment="1">
      <alignment horizontal="left"/>
    </xf>
    <xf numFmtId="0" fontId="74" fillId="0" borderId="37" xfId="0" applyFont="1" applyBorder="1" applyAlignment="1">
      <alignment horizontal="left"/>
    </xf>
    <xf numFmtId="0" fontId="74" fillId="0" borderId="25" xfId="0" applyFont="1" applyBorder="1" applyAlignment="1">
      <alignment horizontal="left"/>
    </xf>
    <xf numFmtId="0" fontId="74" fillId="0" borderId="34" xfId="0" applyFont="1" applyBorder="1" applyAlignment="1">
      <alignment horizontal="left"/>
    </xf>
    <xf numFmtId="0" fontId="69" fillId="0" borderId="51" xfId="0" applyFont="1" applyBorder="1" applyAlignment="1">
      <alignment horizontal="left"/>
    </xf>
    <xf numFmtId="0" fontId="69" fillId="0" borderId="48" xfId="0" applyFont="1" applyBorder="1" applyAlignment="1">
      <alignment horizontal="left"/>
    </xf>
    <xf numFmtId="0" fontId="74" fillId="0" borderId="4" xfId="0" applyFont="1" applyBorder="1" applyAlignment="1">
      <alignment horizontal="center"/>
    </xf>
    <xf numFmtId="0" fontId="74" fillId="0" borderId="41" xfId="0" applyFont="1" applyBorder="1" applyAlignment="1">
      <alignment horizontal="center"/>
    </xf>
    <xf numFmtId="0" fontId="74" fillId="0" borderId="42" xfId="0" applyFont="1" applyBorder="1" applyAlignment="1">
      <alignment horizontal="center"/>
    </xf>
    <xf numFmtId="0" fontId="63" fillId="0" borderId="41" xfId="0" applyFont="1" applyBorder="1" applyAlignment="1">
      <alignment horizontal="center" wrapText="1"/>
    </xf>
    <xf numFmtId="0" fontId="63" fillId="0" borderId="42" xfId="0" applyFont="1" applyBorder="1" applyAlignment="1">
      <alignment horizontal="center" wrapText="1"/>
    </xf>
    <xf numFmtId="0" fontId="67" fillId="0" borderId="41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74" fillId="0" borderId="24" xfId="0" applyFont="1" applyBorder="1" applyAlignment="1">
      <alignment horizontal="left"/>
    </xf>
    <xf numFmtId="0" fontId="88" fillId="0" borderId="24" xfId="0" applyFont="1" applyBorder="1" applyAlignment="1">
      <alignment horizontal="center"/>
    </xf>
    <xf numFmtId="0" fontId="44" fillId="0" borderId="29" xfId="0" applyFont="1" applyBorder="1" applyAlignment="1">
      <alignment horizontal="left"/>
    </xf>
    <xf numFmtId="0" fontId="44" fillId="0" borderId="24" xfId="0" applyFont="1" applyBorder="1" applyAlignment="1">
      <alignment horizontal="left"/>
    </xf>
    <xf numFmtId="0" fontId="63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64" fillId="0" borderId="41" xfId="0" applyFont="1" applyBorder="1" applyAlignment="1">
      <alignment horizontal="center"/>
    </xf>
    <xf numFmtId="0" fontId="64" fillId="0" borderId="42" xfId="0" applyFont="1" applyBorder="1" applyAlignment="1">
      <alignment horizontal="center"/>
    </xf>
    <xf numFmtId="0" fontId="69" fillId="0" borderId="3" xfId="0" applyFont="1" applyBorder="1" applyAlignment="1">
      <alignment horizontal="center"/>
    </xf>
    <xf numFmtId="0" fontId="69" fillId="0" borderId="56" xfId="0" applyFont="1" applyBorder="1" applyAlignment="1">
      <alignment horizontal="center"/>
    </xf>
    <xf numFmtId="0" fontId="67" fillId="0" borderId="41" xfId="0" applyFont="1" applyBorder="1" applyAlignment="1">
      <alignment horizontal="center" wrapText="1"/>
    </xf>
    <xf numFmtId="0" fontId="67" fillId="0" borderId="42" xfId="0" applyFont="1" applyBorder="1" applyAlignment="1">
      <alignment horizontal="center" wrapText="1"/>
    </xf>
    <xf numFmtId="0" fontId="59" fillId="0" borderId="25" xfId="0" applyFont="1" applyBorder="1" applyAlignment="1">
      <alignment horizontal="center"/>
    </xf>
    <xf numFmtId="0" fontId="92" fillId="0" borderId="0" xfId="0" applyFont="1" applyAlignment="1">
      <alignment vertical="top"/>
    </xf>
    <xf numFmtId="0" fontId="92" fillId="0" borderId="12" xfId="0" applyFont="1" applyBorder="1" applyAlignment="1">
      <alignment vertical="center"/>
    </xf>
    <xf numFmtId="0" fontId="92" fillId="0" borderId="0" xfId="0" applyFont="1" applyAlignment="1">
      <alignment vertical="center"/>
    </xf>
    <xf numFmtId="0" fontId="92" fillId="0" borderId="12" xfId="0" applyFont="1" applyBorder="1" applyAlignment="1">
      <alignment vertical="top" wrapText="1"/>
    </xf>
    <xf numFmtId="49" fontId="95" fillId="0" borderId="12" xfId="0" applyNumberFormat="1" applyFont="1" applyBorder="1" applyAlignment="1">
      <alignment horizontal="center" vertical="top" wrapText="1"/>
    </xf>
    <xf numFmtId="43" fontId="92" fillId="0" borderId="24" xfId="1" applyFont="1" applyBorder="1" applyAlignment="1">
      <alignment horizontal="right" vertical="top" wrapText="1"/>
    </xf>
    <xf numFmtId="43" fontId="92" fillId="0" borderId="37" xfId="1" applyFont="1" applyBorder="1" applyAlignment="1">
      <alignment horizontal="right" vertical="top" wrapText="1"/>
    </xf>
    <xf numFmtId="1" fontId="95" fillId="0" borderId="29" xfId="2" applyNumberFormat="1" applyFont="1" applyBorder="1" applyAlignment="1">
      <alignment horizontal="center" vertical="top"/>
    </xf>
    <xf numFmtId="49" fontId="93" fillId="4" borderId="12" xfId="0" applyNumberFormat="1" applyFont="1" applyFill="1" applyBorder="1" applyAlignment="1">
      <alignment horizontal="center" vertical="top" wrapText="1"/>
    </xf>
    <xf numFmtId="49" fontId="96" fillId="0" borderId="12" xfId="0" applyNumberFormat="1" applyFont="1" applyBorder="1" applyAlignment="1">
      <alignment horizontal="center" vertical="top" wrapText="1"/>
    </xf>
    <xf numFmtId="0" fontId="93" fillId="0" borderId="12" xfId="2" applyFont="1" applyBorder="1" applyAlignment="1">
      <alignment vertical="top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3" fontId="8" fillId="0" borderId="23" xfId="0" applyNumberFormat="1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7" fillId="2" borderId="7" xfId="2" applyFont="1" applyFill="1" applyBorder="1" applyAlignment="1" applyProtection="1">
      <alignment horizontal="center" vertical="top" wrapText="1"/>
      <protection locked="0"/>
    </xf>
  </cellXfs>
  <cellStyles count="4">
    <cellStyle name="Comma" xfId="1" builtinId="3"/>
    <cellStyle name="Currency" xfId="3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view="pageBreakPreview" zoomScale="70" zoomScaleNormal="100" zoomScaleSheetLayoutView="70" workbookViewId="0">
      <selection activeCell="H4" sqref="H4"/>
    </sheetView>
  </sheetViews>
  <sheetFormatPr defaultColWidth="9.140625" defaultRowHeight="18.75" x14ac:dyDescent="0.3"/>
  <cols>
    <col min="1" max="1" width="16.85546875" style="83" customWidth="1"/>
    <col min="2" max="2" width="14.140625" style="84" customWidth="1"/>
    <col min="3" max="3" width="15.7109375" style="84" customWidth="1"/>
    <col min="4" max="4" width="40.85546875" style="1" customWidth="1"/>
    <col min="5" max="5" width="29.140625" style="1" customWidth="1"/>
    <col min="6" max="6" width="29" style="1" customWidth="1"/>
    <col min="7" max="7" width="28.7109375" style="1" customWidth="1"/>
    <col min="8" max="8" width="29" style="1" customWidth="1"/>
    <col min="9" max="10" width="24.7109375" style="1" bestFit="1" customWidth="1"/>
    <col min="11" max="16384" width="9.140625" style="1"/>
  </cols>
  <sheetData>
    <row r="1" spans="1:10" ht="51" x14ac:dyDescent="0.8">
      <c r="A1" s="1378" t="s">
        <v>0</v>
      </c>
      <c r="B1" s="1379"/>
      <c r="C1" s="1379"/>
      <c r="D1" s="1379"/>
      <c r="E1" s="1379"/>
      <c r="F1" s="1379"/>
      <c r="G1" s="1379"/>
      <c r="H1" s="1380"/>
    </row>
    <row r="2" spans="1:10" ht="26.25" x14ac:dyDescent="0.4">
      <c r="A2" s="1213" t="s">
        <v>1</v>
      </c>
      <c r="B2" s="1377"/>
      <c r="C2" s="1377"/>
      <c r="D2" s="1377"/>
      <c r="E2" s="1377"/>
      <c r="F2" s="1377"/>
      <c r="G2" s="1377"/>
      <c r="H2" s="1214"/>
    </row>
    <row r="3" spans="1:10" ht="27" thickBot="1" x14ac:dyDescent="0.35">
      <c r="A3" s="1215" t="s">
        <v>1864</v>
      </c>
      <c r="B3" s="1216"/>
      <c r="C3" s="1216"/>
      <c r="D3" s="1216"/>
      <c r="E3" s="1216"/>
      <c r="F3" s="1216"/>
      <c r="G3" s="1216"/>
      <c r="H3" s="1217"/>
    </row>
    <row r="4" spans="1:10" s="3" customFormat="1" ht="54.75" thickBot="1" x14ac:dyDescent="0.3">
      <c r="A4" s="1189" t="s">
        <v>2</v>
      </c>
      <c r="B4" s="1189" t="s">
        <v>3</v>
      </c>
      <c r="C4" s="1189" t="s">
        <v>4</v>
      </c>
      <c r="D4" s="1189" t="s">
        <v>5</v>
      </c>
      <c r="E4" s="1189" t="s">
        <v>6</v>
      </c>
      <c r="F4" s="1189" t="s">
        <v>7</v>
      </c>
      <c r="G4" s="1189" t="s">
        <v>8</v>
      </c>
      <c r="H4" s="1190" t="s">
        <v>882</v>
      </c>
    </row>
    <row r="5" spans="1:10" s="3" customFormat="1" ht="20.100000000000001" customHeight="1" x14ac:dyDescent="0.25">
      <c r="A5" s="4" t="s">
        <v>9</v>
      </c>
      <c r="B5" s="5"/>
      <c r="C5" s="6"/>
      <c r="D5" s="7" t="s">
        <v>10</v>
      </c>
      <c r="E5" s="8"/>
      <c r="F5" s="9">
        <v>4381217.07</v>
      </c>
      <c r="G5" s="8"/>
      <c r="H5" s="9">
        <v>380560</v>
      </c>
    </row>
    <row r="6" spans="1:10" s="3" customFormat="1" ht="20.100000000000001" customHeight="1" x14ac:dyDescent="0.25">
      <c r="A6" s="10" t="s">
        <v>9</v>
      </c>
      <c r="B6" s="11"/>
      <c r="C6" s="12"/>
      <c r="D6" s="13" t="s">
        <v>11</v>
      </c>
      <c r="E6" s="14"/>
      <c r="F6" s="15"/>
      <c r="G6" s="14"/>
      <c r="H6" s="15"/>
    </row>
    <row r="7" spans="1:10" s="3" customFormat="1" ht="20.100000000000001" customHeight="1" x14ac:dyDescent="0.25">
      <c r="A7" s="10"/>
      <c r="B7" s="11"/>
      <c r="C7" s="11"/>
      <c r="D7" s="16" t="s">
        <v>12</v>
      </c>
      <c r="E7" s="17"/>
      <c r="F7" s="18"/>
      <c r="G7" s="17"/>
      <c r="H7" s="18"/>
    </row>
    <row r="8" spans="1:10" s="3" customFormat="1" ht="20.100000000000001" customHeight="1" x14ac:dyDescent="0.25">
      <c r="A8" s="10" t="s">
        <v>13</v>
      </c>
      <c r="B8" s="11" t="s">
        <v>14</v>
      </c>
      <c r="C8" s="19" t="s">
        <v>15</v>
      </c>
      <c r="D8" s="13" t="s">
        <v>16</v>
      </c>
      <c r="E8" s="20">
        <f>E49</f>
        <v>56153992</v>
      </c>
      <c r="F8" s="20">
        <f t="shared" ref="F8:H8" si="0">F49</f>
        <v>288329499.62</v>
      </c>
      <c r="G8" s="20">
        <f t="shared" si="0"/>
        <v>83989252</v>
      </c>
      <c r="H8" s="20">
        <f t="shared" si="0"/>
        <v>316455488.30000001</v>
      </c>
      <c r="I8" s="21"/>
      <c r="J8" s="21"/>
    </row>
    <row r="9" spans="1:10" s="3" customFormat="1" ht="20.100000000000001" customHeight="1" x14ac:dyDescent="0.25">
      <c r="A9" s="10"/>
      <c r="B9" s="11"/>
      <c r="C9" s="11"/>
      <c r="D9" s="16" t="s">
        <v>17</v>
      </c>
      <c r="E9" s="17"/>
      <c r="F9" s="17"/>
      <c r="G9" s="17"/>
      <c r="H9" s="17"/>
    </row>
    <row r="10" spans="1:10" s="3" customFormat="1" ht="20.100000000000001" customHeight="1" x14ac:dyDescent="0.25">
      <c r="A10" s="10" t="s">
        <v>18</v>
      </c>
      <c r="B10" s="11" t="s">
        <v>19</v>
      </c>
      <c r="C10" s="19" t="s">
        <v>15</v>
      </c>
      <c r="D10" s="13" t="s">
        <v>20</v>
      </c>
      <c r="E10" s="14">
        <f>E50</f>
        <v>2959181154.5999999</v>
      </c>
      <c r="F10" s="14">
        <f t="shared" ref="F10:H10" si="1">F50</f>
        <v>4121870141.4834237</v>
      </c>
      <c r="G10" s="14">
        <f t="shared" si="1"/>
        <v>822293363.25</v>
      </c>
      <c r="H10" s="14">
        <f t="shared" si="1"/>
        <v>3257348223</v>
      </c>
      <c r="I10" s="21"/>
    </row>
    <row r="11" spans="1:10" s="3" customFormat="1" ht="20.100000000000001" customHeight="1" x14ac:dyDescent="0.25">
      <c r="A11" s="10" t="s">
        <v>21</v>
      </c>
      <c r="B11" s="11" t="s">
        <v>22</v>
      </c>
      <c r="C11" s="19" t="s">
        <v>15</v>
      </c>
      <c r="D11" s="13" t="s">
        <v>23</v>
      </c>
      <c r="E11" s="14">
        <f>E51</f>
        <v>1725175740.5799999</v>
      </c>
      <c r="F11" s="14">
        <f t="shared" ref="F11:H11" si="2">F51</f>
        <v>2342868913.3676701</v>
      </c>
      <c r="G11" s="14">
        <f t="shared" si="2"/>
        <v>2805688860.75</v>
      </c>
      <c r="H11" s="14">
        <f t="shared" si="2"/>
        <v>4978552101</v>
      </c>
      <c r="I11" s="21"/>
    </row>
    <row r="12" spans="1:10" s="3" customFormat="1" ht="20.100000000000001" customHeight="1" x14ac:dyDescent="0.25">
      <c r="A12" s="10" t="s">
        <v>24</v>
      </c>
      <c r="B12" s="11" t="s">
        <v>25</v>
      </c>
      <c r="C12" s="19" t="s">
        <v>15</v>
      </c>
      <c r="D12" s="543" t="s">
        <v>26</v>
      </c>
      <c r="E12" s="14">
        <f>E53</f>
        <v>1067840444.33</v>
      </c>
      <c r="F12" s="14">
        <f t="shared" ref="F12:H12" si="3">F53</f>
        <v>2840682822.5689111</v>
      </c>
      <c r="G12" s="14">
        <f t="shared" si="3"/>
        <v>1467169501.5</v>
      </c>
      <c r="H12" s="14">
        <f t="shared" si="3"/>
        <v>2428711124</v>
      </c>
      <c r="I12" s="21"/>
    </row>
    <row r="13" spans="1:10" s="3" customFormat="1" ht="20.100000000000001" customHeight="1" x14ac:dyDescent="0.25">
      <c r="A13" s="10" t="s">
        <v>27</v>
      </c>
      <c r="B13" s="11" t="s">
        <v>28</v>
      </c>
      <c r="C13" s="19" t="s">
        <v>15</v>
      </c>
      <c r="D13" s="13" t="s">
        <v>1855</v>
      </c>
      <c r="E13" s="14">
        <f>E52</f>
        <v>0</v>
      </c>
      <c r="F13" s="14">
        <f t="shared" ref="F13:H13" si="4">F52</f>
        <v>250000000</v>
      </c>
      <c r="G13" s="14">
        <f t="shared" si="4"/>
        <v>0</v>
      </c>
      <c r="H13" s="14">
        <f t="shared" si="4"/>
        <v>240000000</v>
      </c>
    </row>
    <row r="14" spans="1:10" s="3" customFormat="1" ht="20.100000000000001" customHeight="1" thickBot="1" x14ac:dyDescent="0.3">
      <c r="A14" s="22" t="s">
        <v>29</v>
      </c>
      <c r="B14" s="23" t="s">
        <v>25</v>
      </c>
      <c r="C14" s="24" t="s">
        <v>15</v>
      </c>
      <c r="D14" s="25" t="s">
        <v>30</v>
      </c>
      <c r="E14" s="26"/>
      <c r="F14" s="26"/>
      <c r="G14" s="26"/>
      <c r="H14" s="26"/>
    </row>
    <row r="15" spans="1:10" s="3" customFormat="1" ht="20.100000000000001" customHeight="1" thickBot="1" x14ac:dyDescent="0.3">
      <c r="A15" s="27"/>
      <c r="B15" s="28"/>
      <c r="C15" s="28"/>
      <c r="D15" s="29" t="s">
        <v>31</v>
      </c>
      <c r="E15" s="30">
        <f>SUM(E8:E14)</f>
        <v>5808351331.5100002</v>
      </c>
      <c r="F15" s="30">
        <f>SUM(F8:F14)</f>
        <v>9843751377.0400047</v>
      </c>
      <c r="G15" s="30">
        <f t="shared" ref="G15" si="5">SUM(G8:G14)</f>
        <v>5179140977.5</v>
      </c>
      <c r="H15" s="30">
        <f>SUM(H5:H14)</f>
        <v>11221447496.299999</v>
      </c>
      <c r="I15" s="21"/>
    </row>
    <row r="16" spans="1:10" s="3" customFormat="1" ht="20.100000000000001" customHeight="1" x14ac:dyDescent="0.25">
      <c r="A16" s="4"/>
      <c r="B16" s="5"/>
      <c r="C16" s="5"/>
      <c r="D16" s="31" t="s">
        <v>32</v>
      </c>
      <c r="E16" s="32"/>
      <c r="F16" s="33"/>
      <c r="G16" s="32"/>
      <c r="H16" s="33"/>
    </row>
    <row r="17" spans="1:10" s="3" customFormat="1" ht="20.100000000000001" customHeight="1" x14ac:dyDescent="0.25">
      <c r="A17" s="10" t="s">
        <v>33</v>
      </c>
      <c r="B17" s="11" t="s">
        <v>19</v>
      </c>
      <c r="C17" s="19" t="s">
        <v>15</v>
      </c>
      <c r="D17" s="13" t="s">
        <v>34</v>
      </c>
      <c r="E17" s="14">
        <f>RECURRENT!F21</f>
        <v>2537491891.6996999</v>
      </c>
      <c r="F17" s="14">
        <v>3502249817.3420005</v>
      </c>
      <c r="G17" s="14">
        <f>RECURRENT!H21</f>
        <v>1984282297.6715</v>
      </c>
      <c r="H17" s="14">
        <f>RECURRENT!I21</f>
        <v>3971253472.2795</v>
      </c>
      <c r="I17" s="21"/>
      <c r="J17" s="21"/>
    </row>
    <row r="18" spans="1:10" s="3" customFormat="1" ht="20.100000000000001" customHeight="1" x14ac:dyDescent="0.25">
      <c r="A18" s="10" t="s">
        <v>35</v>
      </c>
      <c r="B18" s="11" t="s">
        <v>19</v>
      </c>
      <c r="C18" s="19" t="s">
        <v>15</v>
      </c>
      <c r="D18" s="13" t="s">
        <v>36</v>
      </c>
      <c r="E18" s="14">
        <f>RECURRENT!F22</f>
        <v>835234669.53000009</v>
      </c>
      <c r="F18" s="14">
        <v>1383405900</v>
      </c>
      <c r="G18" s="14">
        <f>RECURRENT!H22</f>
        <v>752258146.85000002</v>
      </c>
      <c r="H18" s="14">
        <f>RECURRENT!I22</f>
        <v>1589415000</v>
      </c>
    </row>
    <row r="19" spans="1:10" s="3" customFormat="1" ht="20.100000000000001" customHeight="1" thickBot="1" x14ac:dyDescent="0.3">
      <c r="A19" s="22" t="s">
        <v>37</v>
      </c>
      <c r="B19" s="23" t="s">
        <v>19</v>
      </c>
      <c r="C19" s="24" t="s">
        <v>15</v>
      </c>
      <c r="D19" s="25" t="s">
        <v>38</v>
      </c>
      <c r="E19" s="26">
        <f>CAPITAL!F13</f>
        <v>505562781.49000001</v>
      </c>
      <c r="F19" s="26">
        <f>CAPITAL!G13</f>
        <v>4938895659.6980047</v>
      </c>
      <c r="G19" s="26">
        <f>CAPITAL!H13</f>
        <v>426086370</v>
      </c>
      <c r="H19" s="26">
        <f>CAPITAL!I13</f>
        <v>5660779024.0180054</v>
      </c>
    </row>
    <row r="20" spans="1:10" s="3" customFormat="1" ht="20.100000000000001" customHeight="1" thickBot="1" x14ac:dyDescent="0.3">
      <c r="A20" s="34"/>
      <c r="B20" s="35"/>
      <c r="C20" s="35"/>
      <c r="D20" s="36" t="s">
        <v>39</v>
      </c>
      <c r="E20" s="37">
        <f>SUM(E17:E19)</f>
        <v>3878289342.7196999</v>
      </c>
      <c r="F20" s="37">
        <f t="shared" ref="F20:H20" si="6">SUM(F17:F19)</f>
        <v>9824551377.0400047</v>
      </c>
      <c r="G20" s="37">
        <f t="shared" si="6"/>
        <v>3162626814.5215001</v>
      </c>
      <c r="H20" s="37">
        <f t="shared" si="6"/>
        <v>11221447496.297504</v>
      </c>
    </row>
    <row r="21" spans="1:10" s="3" customFormat="1" thickBot="1" x14ac:dyDescent="0.3">
      <c r="A21" s="1218" t="s">
        <v>40</v>
      </c>
      <c r="B21" s="1219"/>
      <c r="C21" s="1219"/>
      <c r="D21" s="1219"/>
      <c r="E21" s="1219"/>
      <c r="F21" s="1220"/>
      <c r="G21" s="1221">
        <f>H15-H20</f>
        <v>2.49481201171875E-3</v>
      </c>
      <c r="H21" s="1222"/>
    </row>
    <row r="22" spans="1:10" s="3" customFormat="1" ht="23.25" thickBot="1" x14ac:dyDescent="0.3">
      <c r="A22" s="1210" t="s">
        <v>41</v>
      </c>
      <c r="B22" s="1211"/>
      <c r="C22" s="1211"/>
      <c r="D22" s="1211"/>
      <c r="E22" s="1211"/>
      <c r="F22" s="1211"/>
      <c r="G22" s="1211"/>
      <c r="H22" s="1212"/>
    </row>
    <row r="23" spans="1:10" s="3" customFormat="1" ht="20.100000000000001" customHeight="1" thickBot="1" x14ac:dyDescent="0.3">
      <c r="A23" s="1196" t="s">
        <v>42</v>
      </c>
      <c r="B23" s="1197"/>
      <c r="C23" s="1197"/>
      <c r="D23" s="1198"/>
      <c r="E23" s="1199" t="s">
        <v>43</v>
      </c>
      <c r="F23" s="1199"/>
      <c r="G23" s="1199"/>
      <c r="H23" s="1200"/>
    </row>
    <row r="24" spans="1:10" s="3" customFormat="1" ht="20.100000000000001" customHeight="1" thickBot="1" x14ac:dyDescent="0.3">
      <c r="A24" s="38" t="s">
        <v>44</v>
      </c>
      <c r="B24" s="1196" t="s">
        <v>45</v>
      </c>
      <c r="C24" s="1197"/>
      <c r="D24" s="1198"/>
      <c r="E24" s="39" t="s">
        <v>44</v>
      </c>
      <c r="F24" s="39" t="s">
        <v>1860</v>
      </c>
      <c r="G24" s="39" t="s">
        <v>1861</v>
      </c>
      <c r="H24" s="39" t="s">
        <v>46</v>
      </c>
    </row>
    <row r="25" spans="1:10" s="3" customFormat="1" ht="20.100000000000001" customHeight="1" thickBot="1" x14ac:dyDescent="0.3">
      <c r="A25" s="40" t="s">
        <v>47</v>
      </c>
      <c r="B25" s="41">
        <f>D25/H15*100</f>
        <v>35.389850316449142</v>
      </c>
      <c r="C25" s="41" t="s">
        <v>48</v>
      </c>
      <c r="D25" s="42">
        <f>H17</f>
        <v>3971253472.2795</v>
      </c>
      <c r="E25" s="43" t="s">
        <v>47</v>
      </c>
      <c r="F25" s="44">
        <f t="shared" ref="F25:G27" si="7">F17</f>
        <v>3502249817.3420005</v>
      </c>
      <c r="G25" s="45">
        <f t="shared" si="7"/>
        <v>1984282297.6715</v>
      </c>
      <c r="H25" s="46">
        <f>G25/F25*100</f>
        <v>56.657360301540457</v>
      </c>
      <c r="I25" s="21"/>
      <c r="J25" s="21"/>
    </row>
    <row r="26" spans="1:10" s="3" customFormat="1" ht="20.100000000000001" customHeight="1" thickBot="1" x14ac:dyDescent="0.3">
      <c r="A26" s="40" t="s">
        <v>49</v>
      </c>
      <c r="B26" s="41">
        <f>D26/H15*100</f>
        <v>14.164081777543148</v>
      </c>
      <c r="C26" s="41" t="s">
        <v>48</v>
      </c>
      <c r="D26" s="42">
        <f>H18</f>
        <v>1589415000</v>
      </c>
      <c r="E26" s="43" t="s">
        <v>49</v>
      </c>
      <c r="F26" s="14">
        <f t="shared" si="7"/>
        <v>1383405900</v>
      </c>
      <c r="G26" s="47">
        <f t="shared" si="7"/>
        <v>752258146.85000002</v>
      </c>
      <c r="H26" s="46">
        <f>G26/F26*100</f>
        <v>54.37725448836094</v>
      </c>
    </row>
    <row r="27" spans="1:10" s="3" customFormat="1" ht="20.100000000000001" customHeight="1" thickBot="1" x14ac:dyDescent="0.3">
      <c r="A27" s="40" t="s">
        <v>50</v>
      </c>
      <c r="B27" s="41">
        <f>D27/H15*100</f>
        <v>50.44606790598548</v>
      </c>
      <c r="C27" s="41" t="s">
        <v>48</v>
      </c>
      <c r="D27" s="42">
        <f>H19</f>
        <v>5660779024.0180054</v>
      </c>
      <c r="E27" s="43" t="s">
        <v>50</v>
      </c>
      <c r="F27" s="48">
        <f t="shared" si="7"/>
        <v>4938895659.6980047</v>
      </c>
      <c r="G27" s="49">
        <f t="shared" si="7"/>
        <v>426086370</v>
      </c>
      <c r="H27" s="46">
        <f>G27/F27*100</f>
        <v>8.6271587690527074</v>
      </c>
    </row>
    <row r="28" spans="1:10" s="3" customFormat="1" ht="20.100000000000001" customHeight="1" thickBot="1" x14ac:dyDescent="0.3">
      <c r="A28" s="1183" t="s">
        <v>51</v>
      </c>
      <c r="B28" s="1184">
        <f>B25+B26+B27</f>
        <v>99.999999999977774</v>
      </c>
      <c r="C28" s="1185" t="s">
        <v>48</v>
      </c>
      <c r="D28" s="1186">
        <f>D25+D26+D27</f>
        <v>11221447496.297504</v>
      </c>
      <c r="E28" s="1187" t="s">
        <v>51</v>
      </c>
      <c r="F28" s="1186">
        <f>F25+F26+F27</f>
        <v>9824551377.0400047</v>
      </c>
      <c r="G28" s="1186">
        <f>G25+G26+G27</f>
        <v>3162626814.5215001</v>
      </c>
      <c r="H28" s="1188">
        <f>G28/F28*100</f>
        <v>32.191055786145768</v>
      </c>
      <c r="I28" s="21"/>
    </row>
    <row r="29" spans="1:10" ht="28.5" x14ac:dyDescent="0.45">
      <c r="A29" s="1201" t="s">
        <v>0</v>
      </c>
      <c r="B29" s="1202"/>
      <c r="C29" s="1202"/>
      <c r="D29" s="1202"/>
      <c r="E29" s="1202"/>
      <c r="F29" s="1202"/>
      <c r="G29" s="1202"/>
      <c r="H29" s="1203"/>
    </row>
    <row r="30" spans="1:10" ht="23.25" x14ac:dyDescent="0.35">
      <c r="A30" s="1204" t="s">
        <v>1</v>
      </c>
      <c r="B30" s="1205"/>
      <c r="C30" s="1205"/>
      <c r="D30" s="1205"/>
      <c r="E30" s="1205"/>
      <c r="F30" s="1205"/>
      <c r="G30" s="1205"/>
      <c r="H30" s="1206"/>
      <c r="J30" s="50"/>
    </row>
    <row r="31" spans="1:10" ht="22.5" x14ac:dyDescent="0.3">
      <c r="A31" s="1207" t="s">
        <v>879</v>
      </c>
      <c r="B31" s="1208"/>
      <c r="C31" s="1208"/>
      <c r="D31" s="1208"/>
      <c r="E31" s="1208"/>
      <c r="F31" s="1208"/>
      <c r="G31" s="1208"/>
      <c r="H31" s="1209"/>
    </row>
    <row r="32" spans="1:10" ht="24" thickBot="1" x14ac:dyDescent="0.35">
      <c r="A32" s="1193" t="s">
        <v>52</v>
      </c>
      <c r="B32" s="1194"/>
      <c r="C32" s="1194"/>
      <c r="D32" s="1194"/>
      <c r="E32" s="1194"/>
      <c r="F32" s="1194"/>
      <c r="G32" s="1194"/>
      <c r="H32" s="1195"/>
      <c r="I32" s="1" t="s">
        <v>53</v>
      </c>
    </row>
    <row r="33" spans="1:8" s="3" customFormat="1" ht="54.75" thickBot="1" x14ac:dyDescent="0.3">
      <c r="A33" s="1189" t="s">
        <v>2</v>
      </c>
      <c r="B33" s="1189" t="s">
        <v>3</v>
      </c>
      <c r="C33" s="1189" t="s">
        <v>4</v>
      </c>
      <c r="D33" s="1189" t="s">
        <v>5</v>
      </c>
      <c r="E33" s="1189" t="s">
        <v>6</v>
      </c>
      <c r="F33" s="1189" t="s">
        <v>7</v>
      </c>
      <c r="G33" s="1189" t="s">
        <v>8</v>
      </c>
      <c r="H33" s="1190" t="s">
        <v>882</v>
      </c>
    </row>
    <row r="34" spans="1:8" s="3" customFormat="1" ht="20.100000000000001" customHeight="1" x14ac:dyDescent="0.3">
      <c r="A34" s="51">
        <v>12010000</v>
      </c>
      <c r="B34" s="52"/>
      <c r="C34" s="53" t="s">
        <v>15</v>
      </c>
      <c r="D34" s="54" t="s">
        <v>54</v>
      </c>
      <c r="E34" s="8">
        <f>REVENUE!E24</f>
        <v>7113000</v>
      </c>
      <c r="F34" s="8">
        <f>REVENUE!F24</f>
        <v>50459186</v>
      </c>
      <c r="G34" s="8">
        <f>REVENUE!G24</f>
        <v>1785000</v>
      </c>
      <c r="H34" s="8">
        <f>REVENUE!H24</f>
        <v>10459186</v>
      </c>
    </row>
    <row r="35" spans="1:8" s="3" customFormat="1" ht="20.100000000000001" customHeight="1" x14ac:dyDescent="0.3">
      <c r="A35" s="55">
        <v>12010200</v>
      </c>
      <c r="B35" s="56"/>
      <c r="C35" s="57" t="s">
        <v>15</v>
      </c>
      <c r="D35" s="13" t="s">
        <v>55</v>
      </c>
      <c r="E35" s="14">
        <f>REVENUE!E30</f>
        <v>2005000</v>
      </c>
      <c r="F35" s="14">
        <f>REVENUE!F30</f>
        <v>10000000</v>
      </c>
      <c r="G35" s="14">
        <f>REVENUE!G30</f>
        <v>0</v>
      </c>
      <c r="H35" s="14">
        <f>REVENUE!H30</f>
        <v>0</v>
      </c>
    </row>
    <row r="36" spans="1:8" s="3" customFormat="1" ht="20.100000000000001" customHeight="1" x14ac:dyDescent="0.3">
      <c r="A36" s="55">
        <v>12020100</v>
      </c>
      <c r="B36" s="56"/>
      <c r="C36" s="57" t="s">
        <v>15</v>
      </c>
      <c r="D36" s="13" t="s">
        <v>56</v>
      </c>
      <c r="E36" s="14">
        <f>REVENUE!E118</f>
        <v>3570992</v>
      </c>
      <c r="F36" s="14">
        <f>REVENUE!F118</f>
        <v>11800000</v>
      </c>
      <c r="G36" s="14">
        <f>REVENUE!G118</f>
        <v>769800</v>
      </c>
      <c r="H36" s="14">
        <f>REVENUE!H118</f>
        <v>16265000</v>
      </c>
    </row>
    <row r="37" spans="1:8" s="3" customFormat="1" ht="20.100000000000001" customHeight="1" x14ac:dyDescent="0.3">
      <c r="A37" s="55" t="s">
        <v>57</v>
      </c>
      <c r="B37" s="56"/>
      <c r="C37" s="57" t="s">
        <v>15</v>
      </c>
      <c r="D37" s="13" t="s">
        <v>58</v>
      </c>
      <c r="E37" s="14">
        <f>REVENUE!E186</f>
        <v>8306000</v>
      </c>
      <c r="F37" s="14">
        <f>REVENUE!F186</f>
        <v>131433466.62</v>
      </c>
      <c r="G37" s="14">
        <f>REVENUE!G186</f>
        <v>4090800</v>
      </c>
      <c r="H37" s="14">
        <f>REVENUE!H186</f>
        <v>146694455.30000001</v>
      </c>
    </row>
    <row r="38" spans="1:8" s="3" customFormat="1" ht="20.100000000000001" customHeight="1" x14ac:dyDescent="0.3">
      <c r="A38" s="55">
        <v>12020500</v>
      </c>
      <c r="B38" s="56"/>
      <c r="C38" s="57" t="s">
        <v>15</v>
      </c>
      <c r="D38" s="13" t="s">
        <v>59</v>
      </c>
      <c r="E38" s="14">
        <f>REVENUE!E195</f>
        <v>50000</v>
      </c>
      <c r="F38" s="14">
        <f>REVENUE!F195</f>
        <v>1536847</v>
      </c>
      <c r="G38" s="14">
        <f>REVENUE!G195</f>
        <v>0</v>
      </c>
      <c r="H38" s="14">
        <f>REVENUE!H195</f>
        <v>536847</v>
      </c>
    </row>
    <row r="39" spans="1:8" s="3" customFormat="1" ht="20.100000000000001" customHeight="1" x14ac:dyDescent="0.3">
      <c r="A39" s="55">
        <v>12020600</v>
      </c>
      <c r="B39" s="56"/>
      <c r="C39" s="57" t="s">
        <v>15</v>
      </c>
      <c r="D39" s="13" t="s">
        <v>60</v>
      </c>
      <c r="E39" s="14">
        <f>REVENUE!E220</f>
        <v>700000</v>
      </c>
      <c r="F39" s="14">
        <f>REVENUE!F220</f>
        <v>2800000</v>
      </c>
      <c r="G39" s="14">
        <f>REVENUE!G220</f>
        <v>52564000</v>
      </c>
      <c r="H39" s="14">
        <f>REVENUE!H220</f>
        <v>72800000</v>
      </c>
    </row>
    <row r="40" spans="1:8" s="3" customFormat="1" ht="20.100000000000001" customHeight="1" x14ac:dyDescent="0.3">
      <c r="A40" s="55">
        <v>12020700</v>
      </c>
      <c r="B40" s="56"/>
      <c r="C40" s="57" t="s">
        <v>15</v>
      </c>
      <c r="D40" s="13" t="s">
        <v>61</v>
      </c>
      <c r="E40" s="14">
        <f>REVENUE!E263</f>
        <v>8078000</v>
      </c>
      <c r="F40" s="14">
        <f>REVENUE!F263</f>
        <v>22500000</v>
      </c>
      <c r="G40" s="14">
        <f>REVENUE!G263</f>
        <v>5333020</v>
      </c>
      <c r="H40" s="14">
        <f>REVENUE!H263</f>
        <v>22200000</v>
      </c>
    </row>
    <row r="41" spans="1:8" s="3" customFormat="1" ht="20.100000000000001" customHeight="1" x14ac:dyDescent="0.3">
      <c r="A41" s="55" t="s">
        <v>62</v>
      </c>
      <c r="B41" s="56"/>
      <c r="C41" s="57" t="s">
        <v>15</v>
      </c>
      <c r="D41" s="13" t="s">
        <v>63</v>
      </c>
      <c r="E41" s="14">
        <f>REVENUE!E269</f>
        <v>63000</v>
      </c>
      <c r="F41" s="14">
        <f>REVENUE!F269</f>
        <v>3500000</v>
      </c>
      <c r="G41" s="14">
        <f>REVENUE!G269</f>
        <v>0</v>
      </c>
      <c r="H41" s="14">
        <f>REVENUE!H269</f>
        <v>3500000</v>
      </c>
    </row>
    <row r="42" spans="1:8" s="3" customFormat="1" ht="20.100000000000001" customHeight="1" x14ac:dyDescent="0.3">
      <c r="A42" s="55">
        <v>12621000</v>
      </c>
      <c r="B42" s="56"/>
      <c r="C42" s="57" t="s">
        <v>15</v>
      </c>
      <c r="D42" s="13" t="s">
        <v>64</v>
      </c>
      <c r="E42" s="14">
        <f>REVENUE!E277</f>
        <v>0</v>
      </c>
      <c r="F42" s="14">
        <f>REVENUE!F277</f>
        <v>0</v>
      </c>
      <c r="G42" s="14">
        <f>REVENUE!G277</f>
        <v>0</v>
      </c>
      <c r="H42" s="14">
        <f>REVENUE!H277</f>
        <v>0</v>
      </c>
    </row>
    <row r="43" spans="1:8" s="3" customFormat="1" ht="20.100000000000001" customHeight="1" x14ac:dyDescent="0.3">
      <c r="A43" s="55">
        <v>12021100</v>
      </c>
      <c r="B43" s="56"/>
      <c r="C43" s="57" t="s">
        <v>15</v>
      </c>
      <c r="D43" s="13" t="s">
        <v>11</v>
      </c>
      <c r="E43" s="14">
        <f>REVENUE!E287</f>
        <v>24479000</v>
      </c>
      <c r="F43" s="14">
        <f>REVENUE!F287</f>
        <v>38000000</v>
      </c>
      <c r="G43" s="14">
        <f>REVENUE!G287</f>
        <v>18367732</v>
      </c>
      <c r="H43" s="14">
        <f>REVENUE!H287</f>
        <v>40000000</v>
      </c>
    </row>
    <row r="44" spans="1:8" s="3" customFormat="1" ht="20.100000000000001" customHeight="1" x14ac:dyDescent="0.3">
      <c r="A44" s="55">
        <v>12021200</v>
      </c>
      <c r="B44" s="56"/>
      <c r="C44" s="57" t="s">
        <v>15</v>
      </c>
      <c r="D44" s="13" t="s">
        <v>65</v>
      </c>
      <c r="E44" s="14">
        <f>REVENUE!E295</f>
        <v>0</v>
      </c>
      <c r="F44" s="14">
        <f>REVENUE!F295</f>
        <v>0</v>
      </c>
      <c r="G44" s="14">
        <f>REVENUE!G295</f>
        <v>0</v>
      </c>
      <c r="H44" s="14">
        <f>REVENUE!H295</f>
        <v>0</v>
      </c>
    </row>
    <row r="45" spans="1:8" s="3" customFormat="1" ht="20.100000000000001" customHeight="1" x14ac:dyDescent="0.3">
      <c r="A45" s="55">
        <v>13010100</v>
      </c>
      <c r="B45" s="56"/>
      <c r="C45" s="57" t="s">
        <v>15</v>
      </c>
      <c r="D45" s="13" t="s">
        <v>66</v>
      </c>
      <c r="E45" s="14">
        <f>REVENUE!E300</f>
        <v>0</v>
      </c>
      <c r="F45" s="14">
        <f>REVENUE!F300</f>
        <v>10000000</v>
      </c>
      <c r="G45" s="14">
        <f>REVENUE!G300</f>
        <v>0</v>
      </c>
      <c r="H45" s="14">
        <f>REVENUE!H300</f>
        <v>0</v>
      </c>
    </row>
    <row r="46" spans="1:8" s="3" customFormat="1" ht="36" x14ac:dyDescent="0.3">
      <c r="A46" s="58">
        <v>14030100</v>
      </c>
      <c r="B46" s="59" t="s">
        <v>14</v>
      </c>
      <c r="C46" s="57" t="s">
        <v>15</v>
      </c>
      <c r="D46" s="188" t="s">
        <v>67</v>
      </c>
      <c r="E46" s="14">
        <f>REVENUE!E304</f>
        <v>0</v>
      </c>
      <c r="F46" s="14">
        <f>REVENUE!F304</f>
        <v>0</v>
      </c>
      <c r="G46" s="14">
        <f>REVENUE!G304</f>
        <v>0</v>
      </c>
      <c r="H46" s="14">
        <f>REVENUE!H304</f>
        <v>0</v>
      </c>
    </row>
    <row r="47" spans="1:8" s="3" customFormat="1" ht="20.100000000000001" customHeight="1" x14ac:dyDescent="0.3">
      <c r="A47" s="55" t="s">
        <v>68</v>
      </c>
      <c r="B47" s="56"/>
      <c r="C47" s="57" t="s">
        <v>15</v>
      </c>
      <c r="D47" s="13" t="s">
        <v>69</v>
      </c>
      <c r="E47" s="14">
        <f>REVENUE!E309</f>
        <v>1789000</v>
      </c>
      <c r="F47" s="14">
        <f>REVENUE!F309</f>
        <v>6300000</v>
      </c>
      <c r="G47" s="14">
        <f>REVENUE!G309</f>
        <v>1078900</v>
      </c>
      <c r="H47" s="14">
        <f>REVENUE!H309</f>
        <v>4000000</v>
      </c>
    </row>
    <row r="48" spans="1:8" s="3" customFormat="1" ht="20.100000000000001" customHeight="1" thickBot="1" x14ac:dyDescent="0.35">
      <c r="A48" s="60" t="s">
        <v>70</v>
      </c>
      <c r="B48" s="61"/>
      <c r="C48" s="62" t="s">
        <v>15</v>
      </c>
      <c r="D48" s="25" t="s">
        <v>71</v>
      </c>
      <c r="E48" s="26">
        <f>REVENUE!E314</f>
        <v>0</v>
      </c>
      <c r="F48" s="26">
        <f>REVENUE!F314</f>
        <v>0</v>
      </c>
      <c r="G48" s="26">
        <f>REVENUE!G314</f>
        <v>0</v>
      </c>
      <c r="H48" s="26">
        <f>REVENUE!H314</f>
        <v>0</v>
      </c>
    </row>
    <row r="49" spans="1:8" s="3" customFormat="1" ht="20.100000000000001" customHeight="1" thickBot="1" x14ac:dyDescent="0.3">
      <c r="A49" s="63"/>
      <c r="B49" s="64"/>
      <c r="C49" s="64"/>
      <c r="D49" s="65" t="s">
        <v>72</v>
      </c>
      <c r="E49" s="30">
        <f>SUM(E34:E48)</f>
        <v>56153992</v>
      </c>
      <c r="F49" s="30">
        <f>SUM(F34:F48)</f>
        <v>288329499.62</v>
      </c>
      <c r="G49" s="30">
        <f>SUM(G34:G48)</f>
        <v>83989252</v>
      </c>
      <c r="H49" s="30">
        <f>SUM(H34:H48)</f>
        <v>316455488.30000001</v>
      </c>
    </row>
    <row r="50" spans="1:8" s="3" customFormat="1" ht="20.100000000000001" customHeight="1" x14ac:dyDescent="0.25">
      <c r="A50" s="66">
        <v>11010101</v>
      </c>
      <c r="B50" s="67" t="s">
        <v>19</v>
      </c>
      <c r="C50" s="68" t="s">
        <v>15</v>
      </c>
      <c r="D50" s="69" t="s">
        <v>73</v>
      </c>
      <c r="E50" s="8">
        <f>REVENUE!E8</f>
        <v>2959181154.5999999</v>
      </c>
      <c r="F50" s="8">
        <f>REVENUE!F8</f>
        <v>4121870141.4834237</v>
      </c>
      <c r="G50" s="8">
        <f>REVENUE!G8</f>
        <v>822293363.25</v>
      </c>
      <c r="H50" s="8">
        <f>REVENUE!H8</f>
        <v>3257348223</v>
      </c>
    </row>
    <row r="51" spans="1:8" s="3" customFormat="1" ht="20.100000000000001" customHeight="1" x14ac:dyDescent="0.25">
      <c r="A51" s="70">
        <v>11010201</v>
      </c>
      <c r="B51" s="71" t="s">
        <v>22</v>
      </c>
      <c r="C51" s="72" t="s">
        <v>15</v>
      </c>
      <c r="D51" s="73" t="s">
        <v>23</v>
      </c>
      <c r="E51" s="74">
        <f>REVENUE!E11</f>
        <v>1725175740.5799999</v>
      </c>
      <c r="F51" s="74">
        <f>REVENUE!F11</f>
        <v>2342868913.3676701</v>
      </c>
      <c r="G51" s="74">
        <f>REVENUE!G11</f>
        <v>2805688860.75</v>
      </c>
      <c r="H51" s="74">
        <f>REVENUE!H11</f>
        <v>4978552101</v>
      </c>
    </row>
    <row r="52" spans="1:8" s="3" customFormat="1" ht="20.100000000000001" customHeight="1" x14ac:dyDescent="0.25">
      <c r="A52" s="76">
        <v>31030101</v>
      </c>
      <c r="B52" s="77" t="s">
        <v>22</v>
      </c>
      <c r="C52" s="72" t="s">
        <v>15</v>
      </c>
      <c r="D52" s="73" t="s">
        <v>74</v>
      </c>
      <c r="E52" s="74">
        <f>REVENUE!E13</f>
        <v>0</v>
      </c>
      <c r="F52" s="74">
        <f>REVENUE!F13</f>
        <v>250000000</v>
      </c>
      <c r="G52" s="74">
        <f>REVENUE!G13</f>
        <v>0</v>
      </c>
      <c r="H52" s="74">
        <f>REVENUE!H13</f>
        <v>240000000</v>
      </c>
    </row>
    <row r="53" spans="1:8" s="3" customFormat="1" ht="35.25" customHeight="1" thickBot="1" x14ac:dyDescent="0.3">
      <c r="A53" s="78">
        <v>11010401</v>
      </c>
      <c r="B53" s="79" t="s">
        <v>19</v>
      </c>
      <c r="C53" s="80" t="s">
        <v>15</v>
      </c>
      <c r="D53" s="81" t="s">
        <v>884</v>
      </c>
      <c r="E53" s="82">
        <f>REVENUE!E9+REVENUE!E16+REVENUE!E17</f>
        <v>1067840444.33</v>
      </c>
      <c r="F53" s="82">
        <f>REVENUE!F9+REVENUE!F16+REVENUE!F17</f>
        <v>2840682822.5689111</v>
      </c>
      <c r="G53" s="82">
        <f>REVENUE!G9+REVENUE!G16+REVENUE!G17</f>
        <v>1467169501.5</v>
      </c>
      <c r="H53" s="82">
        <f>REVENUE!H9+REVENUE!H16+REVENUE!H17</f>
        <v>2428711124</v>
      </c>
    </row>
    <row r="54" spans="1:8" s="3" customFormat="1" ht="20.100000000000001" customHeight="1" thickBot="1" x14ac:dyDescent="0.3">
      <c r="A54" s="1191"/>
      <c r="B54" s="38"/>
      <c r="C54" s="38"/>
      <c r="D54" s="1192" t="s">
        <v>75</v>
      </c>
      <c r="E54" s="41">
        <f>E49+E50+E51+E52+E53</f>
        <v>5808351331.5100002</v>
      </c>
      <c r="F54" s="41">
        <f t="shared" ref="F54:H54" si="8">F49+F50+F51+F52+F53</f>
        <v>9843751377.0400047</v>
      </c>
      <c r="G54" s="41">
        <f t="shared" si="8"/>
        <v>5179140977.5</v>
      </c>
      <c r="H54" s="41">
        <f t="shared" si="8"/>
        <v>11221066936.299999</v>
      </c>
    </row>
    <row r="56" spans="1:8" ht="20.100000000000001" customHeight="1" x14ac:dyDescent="0.3">
      <c r="H56" s="50"/>
    </row>
    <row r="57" spans="1:8" ht="20.100000000000001" customHeight="1" x14ac:dyDescent="0.3">
      <c r="H57" s="50"/>
    </row>
  </sheetData>
  <mergeCells count="13">
    <mergeCell ref="A22:H22"/>
    <mergeCell ref="A1:H1"/>
    <mergeCell ref="A2:H2"/>
    <mergeCell ref="A3:H3"/>
    <mergeCell ref="A21:F21"/>
    <mergeCell ref="G21:H21"/>
    <mergeCell ref="A32:H32"/>
    <mergeCell ref="A23:D23"/>
    <mergeCell ref="E23:H23"/>
    <mergeCell ref="B24:D24"/>
    <mergeCell ref="A29:H29"/>
    <mergeCell ref="A30:H30"/>
    <mergeCell ref="A31:H31"/>
  </mergeCells>
  <pageMargins left="0.51181102362204722" right="0" top="0.23622047244094491" bottom="0.23622047244094491" header="0.31496062992125984" footer="0.31496062992125984"/>
  <pageSetup paperSize="9" scale="65" orientation="landscape" verticalDpi="300" r:id="rId1"/>
  <headerFooter>
    <oddFooter>&amp;L&amp;"Alasassy Caps,Regular"umfayo&amp;C&amp;"Arial,Regular"&amp;16Page &amp;P&amp;R&amp;"Arial,Regular"&amp;16 2025 Budget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5"/>
  <sheetViews>
    <sheetView view="pageBreakPreview" zoomScale="60" zoomScaleNormal="100" workbookViewId="0">
      <selection activeCell="F12" sqref="F12"/>
    </sheetView>
  </sheetViews>
  <sheetFormatPr defaultColWidth="9.140625" defaultRowHeight="18.75" x14ac:dyDescent="0.3"/>
  <cols>
    <col min="1" max="1" width="18.42578125" style="85" customWidth="1"/>
    <col min="2" max="2" width="10.7109375" style="85" customWidth="1"/>
    <col min="3" max="3" width="13.7109375" style="85" customWidth="1"/>
    <col min="4" max="4" width="45" style="187" customWidth="1"/>
    <col min="5" max="5" width="28.28515625" style="85" customWidth="1"/>
    <col min="6" max="6" width="27" style="85" customWidth="1"/>
    <col min="7" max="7" width="26.7109375" style="85" customWidth="1"/>
    <col min="8" max="8" width="33.28515625" style="85" customWidth="1"/>
    <col min="9" max="9" width="28.7109375" style="85" customWidth="1"/>
    <col min="10" max="10" width="25.28515625" style="85" bestFit="1" customWidth="1"/>
    <col min="11" max="16384" width="9.140625" style="85"/>
  </cols>
  <sheetData>
    <row r="1" spans="1:10" ht="39" x14ac:dyDescent="0.6">
      <c r="A1" s="1223" t="s">
        <v>0</v>
      </c>
      <c r="B1" s="1224"/>
      <c r="C1" s="1224"/>
      <c r="D1" s="1224"/>
      <c r="E1" s="1224"/>
      <c r="F1" s="1224"/>
      <c r="G1" s="1224"/>
      <c r="H1" s="1225"/>
    </row>
    <row r="2" spans="1:10" ht="23.25" x14ac:dyDescent="0.35">
      <c r="A2" s="1226" t="s">
        <v>1</v>
      </c>
      <c r="B2" s="1227"/>
      <c r="C2" s="1227"/>
      <c r="D2" s="1227"/>
      <c r="E2" s="1227"/>
      <c r="F2" s="1227"/>
      <c r="G2" s="1227"/>
      <c r="H2" s="1228"/>
    </row>
    <row r="3" spans="1:10" ht="22.5" x14ac:dyDescent="0.3">
      <c r="A3" s="1229" t="s">
        <v>879</v>
      </c>
      <c r="B3" s="1230"/>
      <c r="C3" s="1230"/>
      <c r="D3" s="1230"/>
      <c r="E3" s="1230"/>
      <c r="F3" s="1230"/>
      <c r="G3" s="1230"/>
      <c r="H3" s="1231"/>
    </row>
    <row r="4" spans="1:10" ht="24" thickBot="1" x14ac:dyDescent="0.35">
      <c r="A4" s="1232" t="s">
        <v>76</v>
      </c>
      <c r="B4" s="1233"/>
      <c r="C4" s="1233"/>
      <c r="D4" s="1233"/>
      <c r="E4" s="1233"/>
      <c r="F4" s="1233"/>
      <c r="G4" s="1233"/>
      <c r="H4" s="1234"/>
    </row>
    <row r="5" spans="1:10" s="87" customFormat="1" ht="36.75" thickBot="1" x14ac:dyDescent="0.3">
      <c r="A5" s="2" t="s">
        <v>77</v>
      </c>
      <c r="B5" s="2" t="s">
        <v>78</v>
      </c>
      <c r="C5" s="2" t="s">
        <v>4</v>
      </c>
      <c r="D5" s="86" t="s">
        <v>79</v>
      </c>
      <c r="E5" s="1383" t="s">
        <v>6</v>
      </c>
      <c r="F5" s="1383" t="s">
        <v>7</v>
      </c>
      <c r="G5" s="1383" t="s">
        <v>8</v>
      </c>
      <c r="H5" s="2" t="s">
        <v>882</v>
      </c>
    </row>
    <row r="6" spans="1:10" s="87" customFormat="1" ht="18" x14ac:dyDescent="0.25">
      <c r="A6" s="122" t="s">
        <v>80</v>
      </c>
      <c r="B6" s="123"/>
      <c r="C6" s="123"/>
      <c r="D6" s="125" t="s">
        <v>81</v>
      </c>
      <c r="E6" s="1381"/>
      <c r="F6" s="1382"/>
      <c r="G6" s="1381"/>
      <c r="H6" s="1382"/>
    </row>
    <row r="7" spans="1:10" s="87" customFormat="1" ht="36" x14ac:dyDescent="0.25">
      <c r="A7" s="88">
        <v>11000000</v>
      </c>
      <c r="B7" s="89"/>
      <c r="C7" s="93"/>
      <c r="D7" s="90" t="s">
        <v>82</v>
      </c>
      <c r="E7" s="91"/>
      <c r="F7" s="92"/>
      <c r="G7" s="91"/>
      <c r="H7" s="92"/>
    </row>
    <row r="8" spans="1:10" s="87" customFormat="1" ht="21" customHeight="1" x14ac:dyDescent="0.25">
      <c r="A8" s="70">
        <v>11010101</v>
      </c>
      <c r="B8" s="94" t="s">
        <v>19</v>
      </c>
      <c r="C8" s="95" t="s">
        <v>15</v>
      </c>
      <c r="D8" s="96" t="s">
        <v>83</v>
      </c>
      <c r="E8" s="14">
        <v>2959181154.5999999</v>
      </c>
      <c r="F8" s="97">
        <v>4121870141.4834237</v>
      </c>
      <c r="G8" s="14">
        <v>822293363.25</v>
      </c>
      <c r="H8" s="97">
        <v>3257348223</v>
      </c>
      <c r="I8" s="98"/>
      <c r="J8" s="98"/>
    </row>
    <row r="9" spans="1:10" s="87" customFormat="1" ht="20.25" customHeight="1" x14ac:dyDescent="0.25">
      <c r="A9" s="70">
        <v>11010401</v>
      </c>
      <c r="B9" s="94" t="s">
        <v>19</v>
      </c>
      <c r="C9" s="95" t="s">
        <v>15</v>
      </c>
      <c r="D9" s="96" t="s">
        <v>26</v>
      </c>
      <c r="E9" s="14">
        <v>1067840444.33</v>
      </c>
      <c r="F9" s="97">
        <v>2840682822.5689111</v>
      </c>
      <c r="G9" s="14">
        <v>1467169501.5</v>
      </c>
      <c r="H9" s="97">
        <v>2428711124</v>
      </c>
      <c r="I9" s="98"/>
      <c r="J9" s="98"/>
    </row>
    <row r="10" spans="1:10" s="87" customFormat="1" ht="18" x14ac:dyDescent="0.25">
      <c r="A10" s="88">
        <v>110102</v>
      </c>
      <c r="B10" s="94"/>
      <c r="C10" s="95"/>
      <c r="D10" s="90" t="s">
        <v>84</v>
      </c>
      <c r="E10" s="20"/>
      <c r="F10" s="97"/>
      <c r="G10" s="20"/>
      <c r="H10" s="97"/>
      <c r="I10" s="98"/>
      <c r="J10" s="98"/>
    </row>
    <row r="11" spans="1:10" s="87" customFormat="1" ht="17.25" customHeight="1" x14ac:dyDescent="0.25">
      <c r="A11" s="70">
        <v>11010201</v>
      </c>
      <c r="B11" s="94" t="s">
        <v>22</v>
      </c>
      <c r="C11" s="95" t="s">
        <v>15</v>
      </c>
      <c r="D11" s="96" t="s">
        <v>85</v>
      </c>
      <c r="E11" s="14">
        <v>1725175740.5799999</v>
      </c>
      <c r="F11" s="97">
        <v>2342868913.3676701</v>
      </c>
      <c r="G11" s="14">
        <v>2805688860.75</v>
      </c>
      <c r="H11" s="97">
        <v>4978552101</v>
      </c>
      <c r="I11" s="98"/>
      <c r="J11" s="98"/>
    </row>
    <row r="12" spans="1:10" s="87" customFormat="1" ht="36" x14ac:dyDescent="0.25">
      <c r="A12" s="88">
        <v>310301</v>
      </c>
      <c r="B12" s="94"/>
      <c r="C12" s="95"/>
      <c r="D12" s="90" t="s">
        <v>86</v>
      </c>
      <c r="E12" s="20"/>
      <c r="F12" s="97"/>
      <c r="G12" s="20"/>
      <c r="H12" s="97"/>
      <c r="I12" s="98"/>
    </row>
    <row r="13" spans="1:10" s="87" customFormat="1" ht="21.75" customHeight="1" x14ac:dyDescent="0.25">
      <c r="A13" s="99">
        <v>31030101</v>
      </c>
      <c r="B13" s="94" t="s">
        <v>22</v>
      </c>
      <c r="C13" s="95" t="s">
        <v>15</v>
      </c>
      <c r="D13" s="96" t="s">
        <v>1856</v>
      </c>
      <c r="E13" s="20"/>
      <c r="F13" s="75">
        <v>250000000</v>
      </c>
      <c r="G13" s="20"/>
      <c r="H13" s="75">
        <v>240000000</v>
      </c>
    </row>
    <row r="14" spans="1:10" s="87" customFormat="1" ht="18" x14ac:dyDescent="0.25">
      <c r="A14" s="100">
        <v>1402</v>
      </c>
      <c r="B14" s="101"/>
      <c r="C14" s="102"/>
      <c r="D14" s="90" t="s">
        <v>87</v>
      </c>
      <c r="E14" s="20"/>
      <c r="F14" s="97"/>
      <c r="G14" s="20"/>
      <c r="H14" s="97"/>
    </row>
    <row r="15" spans="1:10" s="87" customFormat="1" ht="18" x14ac:dyDescent="0.25">
      <c r="A15" s="100">
        <v>140202</v>
      </c>
      <c r="B15" s="103"/>
      <c r="C15" s="102"/>
      <c r="D15" s="90" t="s">
        <v>87</v>
      </c>
      <c r="E15" s="20"/>
      <c r="F15" s="97"/>
      <c r="G15" s="20"/>
      <c r="H15" s="97"/>
    </row>
    <row r="16" spans="1:10" s="87" customFormat="1" ht="21" customHeight="1" x14ac:dyDescent="0.25">
      <c r="A16" s="99">
        <v>14020201</v>
      </c>
      <c r="B16" s="94" t="s">
        <v>22</v>
      </c>
      <c r="C16" s="95" t="s">
        <v>15</v>
      </c>
      <c r="D16" s="96" t="s">
        <v>88</v>
      </c>
      <c r="E16" s="14">
        <f>SUMMARY!E14</f>
        <v>0</v>
      </c>
      <c r="F16" s="14">
        <f>SUMMARY!F14</f>
        <v>0</v>
      </c>
      <c r="G16" s="14">
        <f>SUMMARY!G14</f>
        <v>0</v>
      </c>
      <c r="H16" s="14">
        <f>SUMMARY!H14</f>
        <v>0</v>
      </c>
      <c r="I16" s="104"/>
    </row>
    <row r="17" spans="1:8" s="87" customFormat="1" thickBot="1" x14ac:dyDescent="0.3">
      <c r="A17" s="105">
        <v>14020202</v>
      </c>
      <c r="B17" s="106"/>
      <c r="C17" s="106"/>
      <c r="D17" s="107" t="s">
        <v>89</v>
      </c>
      <c r="E17" s="108"/>
      <c r="F17" s="109"/>
      <c r="G17" s="108"/>
      <c r="H17" s="109"/>
    </row>
    <row r="18" spans="1:8" s="87" customFormat="1" thickBot="1" x14ac:dyDescent="0.3">
      <c r="A18" s="110"/>
      <c r="B18" s="110"/>
      <c r="C18" s="110"/>
      <c r="D18" s="111" t="s">
        <v>90</v>
      </c>
      <c r="E18" s="112">
        <f>SUM(E8:E17)</f>
        <v>5752197339.5100002</v>
      </c>
      <c r="F18" s="112">
        <f>SUM(F8:F17)</f>
        <v>9555421877.4200058</v>
      </c>
      <c r="G18" s="112">
        <f t="shared" ref="G18:H18" si="0">SUM(G8:G17)</f>
        <v>5095151725.5</v>
      </c>
      <c r="H18" s="112">
        <f t="shared" si="0"/>
        <v>10904611448</v>
      </c>
    </row>
    <row r="19" spans="1:8" s="87" customFormat="1" ht="36" x14ac:dyDescent="0.25">
      <c r="A19" s="113">
        <v>12000000</v>
      </c>
      <c r="B19" s="94"/>
      <c r="C19" s="19"/>
      <c r="D19" s="114" t="s">
        <v>91</v>
      </c>
      <c r="E19" s="115"/>
      <c r="F19" s="116"/>
      <c r="G19" s="115"/>
      <c r="H19" s="116"/>
    </row>
    <row r="20" spans="1:8" s="87" customFormat="1" ht="18" x14ac:dyDescent="0.25">
      <c r="A20" s="88">
        <v>12010000</v>
      </c>
      <c r="B20" s="89"/>
      <c r="C20" s="19"/>
      <c r="D20" s="90" t="s">
        <v>92</v>
      </c>
      <c r="E20" s="20"/>
      <c r="F20" s="117"/>
      <c r="G20" s="20"/>
      <c r="H20" s="97"/>
    </row>
    <row r="21" spans="1:8" s="87" customFormat="1" ht="18" x14ac:dyDescent="0.25">
      <c r="A21" s="70">
        <v>12010103</v>
      </c>
      <c r="B21" s="94" t="s">
        <v>14</v>
      </c>
      <c r="C21" s="95" t="s">
        <v>15</v>
      </c>
      <c r="D21" s="96" t="s">
        <v>93</v>
      </c>
      <c r="E21" s="20">
        <v>5313000</v>
      </c>
      <c r="F21" s="97">
        <v>40000000</v>
      </c>
      <c r="G21" s="20">
        <v>1785000</v>
      </c>
      <c r="H21" s="97"/>
    </row>
    <row r="22" spans="1:8" s="87" customFormat="1" ht="18" x14ac:dyDescent="0.25">
      <c r="A22" s="70">
        <v>12010104</v>
      </c>
      <c r="B22" s="94" t="s">
        <v>14</v>
      </c>
      <c r="C22" s="95" t="s">
        <v>15</v>
      </c>
      <c r="D22" s="96" t="s">
        <v>94</v>
      </c>
      <c r="E22" s="20">
        <v>1500000</v>
      </c>
      <c r="F22" s="97">
        <v>6459186</v>
      </c>
      <c r="G22" s="20"/>
      <c r="H22" s="97">
        <v>6459186</v>
      </c>
    </row>
    <row r="23" spans="1:8" s="87" customFormat="1" thickBot="1" x14ac:dyDescent="0.3">
      <c r="A23" s="118">
        <v>12010105</v>
      </c>
      <c r="B23" s="94" t="s">
        <v>14</v>
      </c>
      <c r="C23" s="95" t="s">
        <v>15</v>
      </c>
      <c r="D23" s="107" t="s">
        <v>95</v>
      </c>
      <c r="E23" s="108">
        <v>300000</v>
      </c>
      <c r="F23" s="109">
        <v>4000000</v>
      </c>
      <c r="G23" s="108"/>
      <c r="H23" s="109">
        <v>4000000</v>
      </c>
    </row>
    <row r="24" spans="1:8" s="87" customFormat="1" thickBot="1" x14ac:dyDescent="0.3">
      <c r="A24" s="119"/>
      <c r="B24" s="119"/>
      <c r="C24" s="120"/>
      <c r="D24" s="86" t="s">
        <v>90</v>
      </c>
      <c r="E24" s="121">
        <f>SUM(E21:E23)</f>
        <v>7113000</v>
      </c>
      <c r="F24" s="121">
        <f>SUM(F21:F23)</f>
        <v>50459186</v>
      </c>
      <c r="G24" s="121">
        <f>SUM(G21:G23)</f>
        <v>1785000</v>
      </c>
      <c r="H24" s="121">
        <f>SUM(H21:H23)</f>
        <v>10459186</v>
      </c>
    </row>
    <row r="25" spans="1:8" s="87" customFormat="1" ht="36" x14ac:dyDescent="0.25">
      <c r="A25" s="122">
        <v>12010200</v>
      </c>
      <c r="B25" s="123"/>
      <c r="C25" s="124"/>
      <c r="D25" s="125" t="s">
        <v>96</v>
      </c>
      <c r="E25" s="126"/>
      <c r="F25" s="127"/>
      <c r="G25" s="126"/>
      <c r="H25" s="127"/>
    </row>
    <row r="26" spans="1:8" s="87" customFormat="1" ht="36" x14ac:dyDescent="0.25">
      <c r="A26" s="70">
        <v>12000201</v>
      </c>
      <c r="B26" s="94" t="s">
        <v>14</v>
      </c>
      <c r="C26" s="95" t="s">
        <v>15</v>
      </c>
      <c r="D26" s="96" t="s">
        <v>97</v>
      </c>
      <c r="E26" s="20"/>
      <c r="F26" s="97"/>
      <c r="G26" s="20"/>
      <c r="H26" s="97"/>
    </row>
    <row r="27" spans="1:8" s="87" customFormat="1" ht="20.100000000000001" customHeight="1" x14ac:dyDescent="0.25">
      <c r="A27" s="88">
        <v>12010500</v>
      </c>
      <c r="B27" s="89"/>
      <c r="C27" s="128"/>
      <c r="D27" s="90" t="s">
        <v>98</v>
      </c>
      <c r="E27" s="20"/>
      <c r="F27" s="117"/>
      <c r="G27" s="20"/>
      <c r="H27" s="117"/>
    </row>
    <row r="28" spans="1:8" s="87" customFormat="1" ht="20.100000000000001" customHeight="1" x14ac:dyDescent="0.25">
      <c r="A28" s="70">
        <v>12010501</v>
      </c>
      <c r="B28" s="71"/>
      <c r="C28" s="129"/>
      <c r="D28" s="96" t="s">
        <v>99</v>
      </c>
      <c r="E28" s="20">
        <v>2005000</v>
      </c>
      <c r="F28" s="117">
        <v>10000000</v>
      </c>
      <c r="G28" s="20"/>
      <c r="H28" s="117"/>
    </row>
    <row r="29" spans="1:8" s="87" customFormat="1" ht="20.100000000000001" customHeight="1" thickBot="1" x14ac:dyDescent="0.3">
      <c r="A29" s="118">
        <v>12010502</v>
      </c>
      <c r="B29" s="130"/>
      <c r="C29" s="131"/>
      <c r="D29" s="107" t="s">
        <v>100</v>
      </c>
      <c r="E29" s="108"/>
      <c r="F29" s="132"/>
      <c r="G29" s="108"/>
      <c r="H29" s="132"/>
    </row>
    <row r="30" spans="1:8" s="87" customFormat="1" ht="20.100000000000001" customHeight="1" thickBot="1" x14ac:dyDescent="0.3">
      <c r="A30" s="119"/>
      <c r="B30" s="119"/>
      <c r="C30" s="120"/>
      <c r="D30" s="86" t="s">
        <v>90</v>
      </c>
      <c r="E30" s="121">
        <f>SUM(E26:E29)</f>
        <v>2005000</v>
      </c>
      <c r="F30" s="121">
        <f>SUM(F26:F29)</f>
        <v>10000000</v>
      </c>
      <c r="G30" s="121">
        <f>SUM(G26:G29)</f>
        <v>0</v>
      </c>
      <c r="H30" s="121">
        <f>SUM(H26:H29)</f>
        <v>0</v>
      </c>
    </row>
    <row r="31" spans="1:8" s="87" customFormat="1" ht="20.100000000000001" customHeight="1" x14ac:dyDescent="0.25">
      <c r="A31" s="122">
        <v>12020000</v>
      </c>
      <c r="B31" s="123"/>
      <c r="C31" s="124"/>
      <c r="D31" s="125" t="s">
        <v>101</v>
      </c>
      <c r="E31" s="126"/>
      <c r="F31" s="127"/>
      <c r="G31" s="126"/>
      <c r="H31" s="127"/>
    </row>
    <row r="32" spans="1:8" s="87" customFormat="1" ht="20.100000000000001" customHeight="1" x14ac:dyDescent="0.25">
      <c r="A32" s="88">
        <v>12020100</v>
      </c>
      <c r="B32" s="89"/>
      <c r="C32" s="128"/>
      <c r="D32" s="90" t="s">
        <v>102</v>
      </c>
      <c r="E32" s="20"/>
      <c r="F32" s="117"/>
      <c r="G32" s="20"/>
      <c r="H32" s="117"/>
    </row>
    <row r="33" spans="1:8" s="87" customFormat="1" ht="20.100000000000001" customHeight="1" x14ac:dyDescent="0.25">
      <c r="A33" s="70">
        <v>12020102</v>
      </c>
      <c r="B33" s="71"/>
      <c r="C33" s="131"/>
      <c r="D33" s="133" t="s">
        <v>103</v>
      </c>
      <c r="E33" s="20"/>
      <c r="F33" s="117"/>
      <c r="G33" s="20"/>
      <c r="H33" s="117"/>
    </row>
    <row r="34" spans="1:8" s="87" customFormat="1" ht="20.100000000000001" customHeight="1" x14ac:dyDescent="0.25">
      <c r="A34" s="70">
        <v>12020105</v>
      </c>
      <c r="B34" s="94"/>
      <c r="C34" s="95"/>
      <c r="D34" s="133" t="s">
        <v>104</v>
      </c>
      <c r="E34" s="20"/>
      <c r="F34" s="97"/>
      <c r="G34" s="20"/>
      <c r="H34" s="97"/>
    </row>
    <row r="35" spans="1:8" s="87" customFormat="1" ht="20.100000000000001" customHeight="1" x14ac:dyDescent="0.25">
      <c r="A35" s="70">
        <v>12020107</v>
      </c>
      <c r="B35" s="94" t="s">
        <v>14</v>
      </c>
      <c r="C35" s="95" t="s">
        <v>15</v>
      </c>
      <c r="D35" s="133" t="s">
        <v>105</v>
      </c>
      <c r="E35" s="20"/>
      <c r="F35" s="117"/>
      <c r="G35" s="20"/>
      <c r="H35" s="117"/>
    </row>
    <row r="36" spans="1:8" s="87" customFormat="1" ht="20.100000000000001" customHeight="1" x14ac:dyDescent="0.25">
      <c r="A36" s="134">
        <v>12020109</v>
      </c>
      <c r="B36" s="135"/>
      <c r="C36" s="136"/>
      <c r="D36" s="96" t="s">
        <v>106</v>
      </c>
      <c r="E36" s="20">
        <v>100000</v>
      </c>
      <c r="F36" s="117">
        <v>500000</v>
      </c>
      <c r="G36" s="20"/>
      <c r="H36" s="117">
        <v>500000</v>
      </c>
    </row>
    <row r="37" spans="1:8" s="87" customFormat="1" ht="20.100000000000001" customHeight="1" x14ac:dyDescent="0.25">
      <c r="A37" s="134">
        <v>12020111</v>
      </c>
      <c r="B37" s="94" t="s">
        <v>14</v>
      </c>
      <c r="C37" s="95" t="s">
        <v>15</v>
      </c>
      <c r="D37" s="133" t="s">
        <v>107</v>
      </c>
      <c r="E37" s="20">
        <v>150000</v>
      </c>
      <c r="F37" s="97">
        <v>450000</v>
      </c>
      <c r="G37" s="20"/>
      <c r="H37" s="97">
        <v>450000</v>
      </c>
    </row>
    <row r="38" spans="1:8" s="87" customFormat="1" ht="20.100000000000001" customHeight="1" x14ac:dyDescent="0.25">
      <c r="A38" s="134">
        <v>12020112</v>
      </c>
      <c r="B38" s="94" t="s">
        <v>14</v>
      </c>
      <c r="C38" s="95" t="s">
        <v>15</v>
      </c>
      <c r="D38" s="133" t="s">
        <v>108</v>
      </c>
      <c r="E38" s="20">
        <v>70000</v>
      </c>
      <c r="F38" s="97">
        <v>250000</v>
      </c>
      <c r="G38" s="20"/>
      <c r="H38" s="97">
        <v>250000</v>
      </c>
    </row>
    <row r="39" spans="1:8" s="87" customFormat="1" ht="20.100000000000001" customHeight="1" x14ac:dyDescent="0.25">
      <c r="A39" s="70">
        <v>12020113</v>
      </c>
      <c r="B39" s="94" t="s">
        <v>14</v>
      </c>
      <c r="C39" s="95" t="s">
        <v>15</v>
      </c>
      <c r="D39" s="133" t="s">
        <v>109</v>
      </c>
      <c r="E39" s="20">
        <v>100000</v>
      </c>
      <c r="F39" s="117">
        <v>400000</v>
      </c>
      <c r="G39" s="20"/>
      <c r="H39" s="117">
        <v>400000</v>
      </c>
    </row>
    <row r="40" spans="1:8" s="87" customFormat="1" ht="20.100000000000001" customHeight="1" x14ac:dyDescent="0.25">
      <c r="A40" s="134">
        <v>12020114</v>
      </c>
      <c r="B40" s="94" t="s">
        <v>14</v>
      </c>
      <c r="C40" s="95" t="s">
        <v>15</v>
      </c>
      <c r="D40" s="133" t="s">
        <v>110</v>
      </c>
      <c r="E40" s="20">
        <v>120000</v>
      </c>
      <c r="F40" s="97">
        <v>500000</v>
      </c>
      <c r="G40" s="20"/>
      <c r="H40" s="97">
        <v>500000</v>
      </c>
    </row>
    <row r="41" spans="1:8" s="87" customFormat="1" ht="20.100000000000001" customHeight="1" x14ac:dyDescent="0.25">
      <c r="A41" s="134">
        <v>12020115</v>
      </c>
      <c r="B41" s="135"/>
      <c r="C41" s="136"/>
      <c r="D41" s="133" t="s">
        <v>111</v>
      </c>
      <c r="E41" s="20"/>
      <c r="F41" s="117" t="s">
        <v>53</v>
      </c>
      <c r="G41" s="20"/>
      <c r="H41" s="117" t="s">
        <v>53</v>
      </c>
    </row>
    <row r="42" spans="1:8" s="87" customFormat="1" ht="20.100000000000001" customHeight="1" x14ac:dyDescent="0.25">
      <c r="A42" s="70">
        <v>12020116</v>
      </c>
      <c r="B42" s="94" t="s">
        <v>14</v>
      </c>
      <c r="C42" s="95" t="s">
        <v>15</v>
      </c>
      <c r="D42" s="133" t="s">
        <v>112</v>
      </c>
      <c r="E42" s="20">
        <v>100000</v>
      </c>
      <c r="F42" s="117">
        <v>450000</v>
      </c>
      <c r="G42" s="20"/>
      <c r="H42" s="117">
        <v>450000</v>
      </c>
    </row>
    <row r="43" spans="1:8" s="87" customFormat="1" ht="20.100000000000001" customHeight="1" x14ac:dyDescent="0.25">
      <c r="A43" s="70">
        <v>12020117</v>
      </c>
      <c r="B43" s="94" t="s">
        <v>14</v>
      </c>
      <c r="C43" s="95" t="s">
        <v>15</v>
      </c>
      <c r="D43" s="133" t="s">
        <v>113</v>
      </c>
      <c r="E43" s="20">
        <v>70000</v>
      </c>
      <c r="F43" s="97">
        <v>150000</v>
      </c>
      <c r="G43" s="20">
        <v>320000</v>
      </c>
      <c r="H43" s="97">
        <v>150000</v>
      </c>
    </row>
    <row r="44" spans="1:8" s="87" customFormat="1" ht="20.100000000000001" customHeight="1" x14ac:dyDescent="0.25">
      <c r="A44" s="70">
        <v>12020118</v>
      </c>
      <c r="B44" s="94" t="s">
        <v>14</v>
      </c>
      <c r="C44" s="95" t="s">
        <v>15</v>
      </c>
      <c r="D44" s="133" t="s">
        <v>114</v>
      </c>
      <c r="E44" s="20">
        <v>25000</v>
      </c>
      <c r="F44" s="97">
        <v>100000</v>
      </c>
      <c r="G44" s="20"/>
      <c r="H44" s="97">
        <v>100000</v>
      </c>
    </row>
    <row r="45" spans="1:8" s="87" customFormat="1" ht="20.100000000000001" customHeight="1" x14ac:dyDescent="0.25">
      <c r="A45" s="70">
        <v>12020119</v>
      </c>
      <c r="B45" s="71"/>
      <c r="C45" s="129"/>
      <c r="D45" s="133" t="s">
        <v>115</v>
      </c>
      <c r="E45" s="20"/>
      <c r="F45" s="117"/>
      <c r="G45" s="20"/>
      <c r="H45" s="117"/>
    </row>
    <row r="46" spans="1:8" s="87" customFormat="1" ht="20.100000000000001" customHeight="1" x14ac:dyDescent="0.25">
      <c r="A46" s="70">
        <v>12020120</v>
      </c>
      <c r="B46" s="94" t="s">
        <v>14</v>
      </c>
      <c r="C46" s="95" t="s">
        <v>15</v>
      </c>
      <c r="D46" s="133" t="s">
        <v>116</v>
      </c>
      <c r="E46" s="20">
        <v>255000</v>
      </c>
      <c r="F46" s="75">
        <v>600000</v>
      </c>
      <c r="G46" s="20">
        <v>187000</v>
      </c>
      <c r="H46" s="75">
        <v>600000</v>
      </c>
    </row>
    <row r="47" spans="1:8" s="87" customFormat="1" ht="20.100000000000001" customHeight="1" x14ac:dyDescent="0.25">
      <c r="A47" s="70">
        <v>12020121</v>
      </c>
      <c r="B47" s="71"/>
      <c r="C47" s="129"/>
      <c r="D47" s="133" t="s">
        <v>117</v>
      </c>
      <c r="E47" s="20"/>
      <c r="F47" s="117"/>
      <c r="G47" s="20"/>
      <c r="H47" s="117"/>
    </row>
    <row r="48" spans="1:8" s="87" customFormat="1" ht="20.100000000000001" customHeight="1" x14ac:dyDescent="0.25">
      <c r="A48" s="137">
        <v>12020122</v>
      </c>
      <c r="B48" s="77"/>
      <c r="C48" s="138"/>
      <c r="D48" s="139" t="s">
        <v>118</v>
      </c>
      <c r="E48" s="140"/>
      <c r="F48" s="141"/>
      <c r="G48" s="140"/>
      <c r="H48" s="141"/>
    </row>
    <row r="49" spans="1:8" s="87" customFormat="1" ht="20.100000000000001" customHeight="1" x14ac:dyDescent="0.25">
      <c r="A49" s="137">
        <v>12020123</v>
      </c>
      <c r="B49" s="77"/>
      <c r="C49" s="138"/>
      <c r="D49" s="139" t="s">
        <v>119</v>
      </c>
      <c r="E49" s="140">
        <v>100000</v>
      </c>
      <c r="F49" s="141">
        <v>350000</v>
      </c>
      <c r="G49" s="140"/>
      <c r="H49" s="141">
        <v>350000</v>
      </c>
    </row>
    <row r="50" spans="1:8" s="87" customFormat="1" ht="20.100000000000001" customHeight="1" x14ac:dyDescent="0.25">
      <c r="A50" s="137">
        <v>12020124</v>
      </c>
      <c r="B50" s="94" t="s">
        <v>14</v>
      </c>
      <c r="C50" s="95" t="s">
        <v>15</v>
      </c>
      <c r="D50" s="139" t="s">
        <v>120</v>
      </c>
      <c r="E50" s="140">
        <v>150000</v>
      </c>
      <c r="F50" s="141">
        <v>500000</v>
      </c>
      <c r="G50" s="140">
        <v>120000</v>
      </c>
      <c r="H50" s="141">
        <v>500000</v>
      </c>
    </row>
    <row r="51" spans="1:8" s="87" customFormat="1" ht="20.100000000000001" customHeight="1" x14ac:dyDescent="0.25">
      <c r="A51" s="137">
        <v>12020125</v>
      </c>
      <c r="B51" s="77"/>
      <c r="C51" s="138"/>
      <c r="D51" s="139" t="s">
        <v>121</v>
      </c>
      <c r="E51" s="140"/>
      <c r="F51" s="141"/>
      <c r="G51" s="140"/>
      <c r="H51" s="141"/>
    </row>
    <row r="52" spans="1:8" s="87" customFormat="1" ht="20.100000000000001" customHeight="1" x14ac:dyDescent="0.25">
      <c r="A52" s="137">
        <v>12020126</v>
      </c>
      <c r="B52" s="77"/>
      <c r="C52" s="138"/>
      <c r="D52" s="139" t="s">
        <v>122</v>
      </c>
      <c r="E52" s="140"/>
      <c r="F52" s="141"/>
      <c r="G52" s="140"/>
      <c r="H52" s="141"/>
    </row>
    <row r="53" spans="1:8" s="87" customFormat="1" ht="20.100000000000001" customHeight="1" x14ac:dyDescent="0.25">
      <c r="A53" s="137">
        <v>12020128</v>
      </c>
      <c r="B53" s="77"/>
      <c r="C53" s="142"/>
      <c r="D53" s="139" t="s">
        <v>123</v>
      </c>
      <c r="E53" s="140"/>
      <c r="F53" s="141"/>
      <c r="G53" s="140"/>
      <c r="H53" s="141"/>
    </row>
    <row r="54" spans="1:8" s="87" customFormat="1" ht="20.100000000000001" customHeight="1" x14ac:dyDescent="0.25">
      <c r="A54" s="137">
        <v>12020130</v>
      </c>
      <c r="B54" s="94" t="s">
        <v>14</v>
      </c>
      <c r="C54" s="95" t="s">
        <v>15</v>
      </c>
      <c r="D54" s="139" t="s">
        <v>124</v>
      </c>
      <c r="E54" s="140"/>
      <c r="F54" s="143"/>
      <c r="G54" s="140"/>
      <c r="H54" s="143"/>
    </row>
    <row r="55" spans="1:8" s="87" customFormat="1" ht="20.100000000000001" customHeight="1" x14ac:dyDescent="0.25">
      <c r="A55" s="137">
        <v>12020131</v>
      </c>
      <c r="B55" s="94"/>
      <c r="C55" s="95"/>
      <c r="D55" s="139" t="s">
        <v>125</v>
      </c>
      <c r="E55" s="140"/>
      <c r="F55" s="143"/>
      <c r="G55" s="140"/>
      <c r="H55" s="143"/>
    </row>
    <row r="56" spans="1:8" s="87" customFormat="1" ht="20.100000000000001" customHeight="1" x14ac:dyDescent="0.25">
      <c r="A56" s="137">
        <v>12020137</v>
      </c>
      <c r="B56" s="94" t="s">
        <v>14</v>
      </c>
      <c r="C56" s="95" t="s">
        <v>15</v>
      </c>
      <c r="D56" s="139" t="s">
        <v>126</v>
      </c>
      <c r="E56" s="140">
        <v>50000</v>
      </c>
      <c r="F56" s="143">
        <v>150000</v>
      </c>
      <c r="G56" s="140">
        <v>12000</v>
      </c>
      <c r="H56" s="143"/>
    </row>
    <row r="57" spans="1:8" s="87" customFormat="1" ht="20.100000000000001" customHeight="1" x14ac:dyDescent="0.25">
      <c r="A57" s="70">
        <v>12020138</v>
      </c>
      <c r="B57" s="94" t="s">
        <v>14</v>
      </c>
      <c r="C57" s="95" t="s">
        <v>15</v>
      </c>
      <c r="D57" s="133" t="s">
        <v>127</v>
      </c>
      <c r="E57" s="20">
        <v>60000</v>
      </c>
      <c r="F57" s="75">
        <v>120000</v>
      </c>
      <c r="G57" s="20"/>
      <c r="H57" s="75"/>
    </row>
    <row r="58" spans="1:8" s="87" customFormat="1" ht="20.100000000000001" customHeight="1" x14ac:dyDescent="0.25">
      <c r="A58" s="70">
        <v>12020139</v>
      </c>
      <c r="B58" s="94" t="s">
        <v>14</v>
      </c>
      <c r="C58" s="95" t="s">
        <v>15</v>
      </c>
      <c r="D58" s="133" t="s">
        <v>128</v>
      </c>
      <c r="E58" s="20"/>
      <c r="F58" s="75"/>
      <c r="G58" s="20"/>
      <c r="H58" s="75">
        <v>2000000</v>
      </c>
    </row>
    <row r="59" spans="1:8" s="87" customFormat="1" ht="20.100000000000001" customHeight="1" x14ac:dyDescent="0.25">
      <c r="A59" s="70">
        <v>12020140</v>
      </c>
      <c r="B59" s="71"/>
      <c r="C59" s="129"/>
      <c r="D59" s="133" t="s">
        <v>129</v>
      </c>
      <c r="E59" s="20"/>
      <c r="F59" s="75"/>
      <c r="G59" s="20"/>
      <c r="H59" s="75"/>
    </row>
    <row r="60" spans="1:8" s="87" customFormat="1" ht="20.100000000000001" customHeight="1" x14ac:dyDescent="0.25">
      <c r="A60" s="70">
        <v>12020141</v>
      </c>
      <c r="B60" s="71"/>
      <c r="C60" s="129"/>
      <c r="D60" s="133" t="s">
        <v>130</v>
      </c>
      <c r="E60" s="20"/>
      <c r="F60" s="75"/>
      <c r="G60" s="20"/>
      <c r="H60" s="75"/>
    </row>
    <row r="61" spans="1:8" s="87" customFormat="1" ht="20.100000000000001" customHeight="1" x14ac:dyDescent="0.25">
      <c r="A61" s="70">
        <v>12020142</v>
      </c>
      <c r="B61" s="94" t="s">
        <v>14</v>
      </c>
      <c r="C61" s="95" t="s">
        <v>15</v>
      </c>
      <c r="D61" s="133" t="s">
        <v>131</v>
      </c>
      <c r="E61" s="20">
        <v>10000</v>
      </c>
      <c r="F61" s="75">
        <v>100000</v>
      </c>
      <c r="G61" s="20"/>
      <c r="H61" s="75">
        <v>100000</v>
      </c>
    </row>
    <row r="62" spans="1:8" s="87" customFormat="1" ht="20.100000000000001" customHeight="1" x14ac:dyDescent="0.25">
      <c r="A62" s="70">
        <v>12020143</v>
      </c>
      <c r="B62" s="94"/>
      <c r="C62" s="95"/>
      <c r="D62" s="133" t="s">
        <v>132</v>
      </c>
      <c r="E62" s="20">
        <v>80000</v>
      </c>
      <c r="F62" s="75">
        <v>200000</v>
      </c>
      <c r="G62" s="20"/>
      <c r="H62" s="75">
        <v>200000</v>
      </c>
    </row>
    <row r="63" spans="1:8" s="87" customFormat="1" ht="20.100000000000001" customHeight="1" x14ac:dyDescent="0.25">
      <c r="A63" s="70">
        <v>12020144</v>
      </c>
      <c r="B63" s="94" t="s">
        <v>14</v>
      </c>
      <c r="C63" s="95" t="s">
        <v>15</v>
      </c>
      <c r="D63" s="133" t="s">
        <v>133</v>
      </c>
      <c r="E63" s="20">
        <v>15000</v>
      </c>
      <c r="F63" s="75">
        <v>90000</v>
      </c>
      <c r="G63" s="20"/>
      <c r="H63" s="75">
        <v>90000</v>
      </c>
    </row>
    <row r="64" spans="1:8" s="87" customFormat="1" ht="20.100000000000001" customHeight="1" x14ac:dyDescent="0.25">
      <c r="A64" s="70">
        <v>12020145</v>
      </c>
      <c r="B64" s="94" t="s">
        <v>14</v>
      </c>
      <c r="C64" s="95" t="s">
        <v>15</v>
      </c>
      <c r="D64" s="133" t="s">
        <v>134</v>
      </c>
      <c r="E64" s="20">
        <v>100000</v>
      </c>
      <c r="F64" s="75">
        <v>1000000</v>
      </c>
      <c r="G64" s="20"/>
      <c r="H64" s="75">
        <v>1000000</v>
      </c>
    </row>
    <row r="65" spans="1:8" s="87" customFormat="1" ht="20.100000000000001" customHeight="1" x14ac:dyDescent="0.25">
      <c r="A65" s="70">
        <v>12020146</v>
      </c>
      <c r="B65" s="71"/>
      <c r="C65" s="129"/>
      <c r="D65" s="133" t="s">
        <v>135</v>
      </c>
      <c r="E65" s="20"/>
      <c r="F65" s="117"/>
      <c r="G65" s="20"/>
      <c r="H65" s="117"/>
    </row>
    <row r="66" spans="1:8" s="87" customFormat="1" ht="20.100000000000001" customHeight="1" x14ac:dyDescent="0.25">
      <c r="A66" s="70">
        <v>12020147</v>
      </c>
      <c r="B66" s="71"/>
      <c r="C66" s="129"/>
      <c r="D66" s="133" t="s">
        <v>136</v>
      </c>
      <c r="E66" s="20"/>
      <c r="F66" s="117"/>
      <c r="G66" s="20"/>
      <c r="H66" s="117"/>
    </row>
    <row r="67" spans="1:8" s="87" customFormat="1" ht="20.100000000000001" customHeight="1" x14ac:dyDescent="0.25">
      <c r="A67" s="70">
        <v>12020148</v>
      </c>
      <c r="B67" s="71"/>
      <c r="C67" s="129"/>
      <c r="D67" s="133" t="s">
        <v>137</v>
      </c>
      <c r="E67" s="20"/>
      <c r="F67" s="117"/>
      <c r="G67" s="20"/>
      <c r="H67" s="117"/>
    </row>
    <row r="68" spans="1:8" s="87" customFormat="1" ht="20.100000000000001" customHeight="1" x14ac:dyDescent="0.25">
      <c r="A68" s="70">
        <v>12020149</v>
      </c>
      <c r="B68" s="94" t="s">
        <v>14</v>
      </c>
      <c r="C68" s="95" t="s">
        <v>15</v>
      </c>
      <c r="D68" s="133" t="s">
        <v>138</v>
      </c>
      <c r="E68" s="20">
        <v>35000</v>
      </c>
      <c r="F68" s="75">
        <v>130000</v>
      </c>
      <c r="G68" s="20"/>
      <c r="H68" s="75">
        <v>130000</v>
      </c>
    </row>
    <row r="69" spans="1:8" s="87" customFormat="1" ht="20.100000000000001" customHeight="1" x14ac:dyDescent="0.25">
      <c r="A69" s="70">
        <v>12020150</v>
      </c>
      <c r="B69" s="94"/>
      <c r="C69" s="95"/>
      <c r="D69" s="133" t="s">
        <v>139</v>
      </c>
      <c r="E69" s="20"/>
      <c r="F69" s="75"/>
      <c r="G69" s="20"/>
      <c r="H69" s="75"/>
    </row>
    <row r="70" spans="1:8" s="87" customFormat="1" ht="20.100000000000001" customHeight="1" x14ac:dyDescent="0.25">
      <c r="A70" s="70">
        <v>12020151</v>
      </c>
      <c r="B70" s="94" t="s">
        <v>14</v>
      </c>
      <c r="C70" s="95" t="s">
        <v>15</v>
      </c>
      <c r="D70" s="133" t="s">
        <v>140</v>
      </c>
      <c r="E70" s="20">
        <v>10000</v>
      </c>
      <c r="F70" s="75">
        <v>50000</v>
      </c>
      <c r="G70" s="20"/>
      <c r="H70" s="75">
        <v>50000</v>
      </c>
    </row>
    <row r="71" spans="1:8" s="87" customFormat="1" ht="20.100000000000001" customHeight="1" x14ac:dyDescent="0.25">
      <c r="A71" s="70">
        <v>12020152</v>
      </c>
      <c r="B71" s="94"/>
      <c r="C71" s="95"/>
      <c r="D71" s="133" t="s">
        <v>141</v>
      </c>
      <c r="E71" s="20"/>
      <c r="F71" s="75"/>
      <c r="G71" s="20"/>
      <c r="H71" s="75"/>
    </row>
    <row r="72" spans="1:8" s="87" customFormat="1" ht="20.100000000000001" customHeight="1" x14ac:dyDescent="0.25">
      <c r="A72" s="70">
        <v>12020154</v>
      </c>
      <c r="B72" s="94"/>
      <c r="C72" s="95"/>
      <c r="D72" s="133" t="s">
        <v>142</v>
      </c>
      <c r="E72" s="20"/>
      <c r="F72" s="75"/>
      <c r="G72" s="20"/>
      <c r="H72" s="75"/>
    </row>
    <row r="73" spans="1:8" s="87" customFormat="1" ht="20.100000000000001" customHeight="1" x14ac:dyDescent="0.25">
      <c r="A73" s="70">
        <v>12020155</v>
      </c>
      <c r="B73" s="94" t="s">
        <v>14</v>
      </c>
      <c r="C73" s="95" t="s">
        <v>15</v>
      </c>
      <c r="D73" s="133" t="s">
        <v>143</v>
      </c>
      <c r="E73" s="20">
        <v>30000</v>
      </c>
      <c r="F73" s="75">
        <v>150000</v>
      </c>
      <c r="G73" s="20"/>
      <c r="H73" s="75">
        <v>150000</v>
      </c>
    </row>
    <row r="74" spans="1:8" s="87" customFormat="1" ht="20.100000000000001" customHeight="1" x14ac:dyDescent="0.25">
      <c r="A74" s="70">
        <v>12020156</v>
      </c>
      <c r="B74" s="94"/>
      <c r="C74" s="95"/>
      <c r="D74" s="133" t="s">
        <v>144</v>
      </c>
      <c r="E74" s="20"/>
      <c r="F74" s="75"/>
      <c r="G74" s="20"/>
      <c r="H74" s="75"/>
    </row>
    <row r="75" spans="1:8" s="87" customFormat="1" ht="20.100000000000001" customHeight="1" x14ac:dyDescent="0.25">
      <c r="A75" s="70">
        <v>12020157</v>
      </c>
      <c r="B75" s="94"/>
      <c r="C75" s="95"/>
      <c r="D75" s="133" t="s">
        <v>145</v>
      </c>
      <c r="E75" s="20"/>
      <c r="F75" s="117"/>
      <c r="G75" s="20"/>
      <c r="H75" s="117"/>
    </row>
    <row r="76" spans="1:8" s="87" customFormat="1" ht="20.100000000000001" customHeight="1" x14ac:dyDescent="0.25">
      <c r="A76" s="70">
        <v>12020158</v>
      </c>
      <c r="B76" s="94" t="s">
        <v>14</v>
      </c>
      <c r="C76" s="95" t="s">
        <v>15</v>
      </c>
      <c r="D76" s="133" t="s">
        <v>146</v>
      </c>
      <c r="E76" s="20"/>
      <c r="F76" s="117"/>
      <c r="G76" s="20"/>
      <c r="H76" s="117"/>
    </row>
    <row r="77" spans="1:8" s="87" customFormat="1" ht="20.100000000000001" customHeight="1" x14ac:dyDescent="0.25">
      <c r="A77" s="70">
        <v>12020159</v>
      </c>
      <c r="B77" s="94"/>
      <c r="C77" s="95"/>
      <c r="D77" s="133" t="s">
        <v>147</v>
      </c>
      <c r="E77" s="20"/>
      <c r="F77" s="97"/>
      <c r="G77" s="20"/>
      <c r="H77" s="97">
        <v>1000000</v>
      </c>
    </row>
    <row r="78" spans="1:8" s="87" customFormat="1" ht="20.100000000000001" customHeight="1" x14ac:dyDescent="0.25">
      <c r="A78" s="70">
        <v>12020160</v>
      </c>
      <c r="B78" s="94" t="s">
        <v>14</v>
      </c>
      <c r="C78" s="95" t="s">
        <v>15</v>
      </c>
      <c r="D78" s="133" t="s">
        <v>148</v>
      </c>
      <c r="E78" s="20">
        <v>20000</v>
      </c>
      <c r="F78" s="75">
        <v>125000</v>
      </c>
      <c r="G78" s="20">
        <v>1600</v>
      </c>
      <c r="H78" s="75">
        <v>125000</v>
      </c>
    </row>
    <row r="79" spans="1:8" s="87" customFormat="1" ht="20.100000000000001" customHeight="1" x14ac:dyDescent="0.25">
      <c r="A79" s="70">
        <v>12020161</v>
      </c>
      <c r="B79" s="94" t="s">
        <v>14</v>
      </c>
      <c r="C79" s="95" t="s">
        <v>15</v>
      </c>
      <c r="D79" s="133" t="s">
        <v>149</v>
      </c>
      <c r="E79" s="20">
        <v>100000</v>
      </c>
      <c r="F79" s="75">
        <v>500000</v>
      </c>
      <c r="G79" s="20">
        <v>4500</v>
      </c>
      <c r="H79" s="75">
        <v>500000</v>
      </c>
    </row>
    <row r="80" spans="1:8" s="87" customFormat="1" ht="20.100000000000001" customHeight="1" x14ac:dyDescent="0.25">
      <c r="A80" s="70">
        <v>12020162</v>
      </c>
      <c r="B80" s="94" t="s">
        <v>14</v>
      </c>
      <c r="C80" s="95" t="s">
        <v>15</v>
      </c>
      <c r="D80" s="133" t="s">
        <v>150</v>
      </c>
      <c r="E80" s="20">
        <v>25000</v>
      </c>
      <c r="F80" s="117">
        <v>100000</v>
      </c>
      <c r="G80" s="20"/>
      <c r="H80" s="117">
        <v>500000</v>
      </c>
    </row>
    <row r="81" spans="1:8" s="87" customFormat="1" ht="20.100000000000001" customHeight="1" x14ac:dyDescent="0.25">
      <c r="A81" s="70">
        <v>12020163</v>
      </c>
      <c r="B81" s="94" t="s">
        <v>14</v>
      </c>
      <c r="C81" s="95" t="s">
        <v>15</v>
      </c>
      <c r="D81" s="133" t="s">
        <v>151</v>
      </c>
      <c r="E81" s="20"/>
      <c r="F81" s="75"/>
      <c r="G81" s="20"/>
      <c r="H81" s="75"/>
    </row>
    <row r="82" spans="1:8" s="87" customFormat="1" ht="20.100000000000001" customHeight="1" x14ac:dyDescent="0.25">
      <c r="A82" s="70">
        <v>12020164</v>
      </c>
      <c r="B82" s="94" t="s">
        <v>14</v>
      </c>
      <c r="C82" s="95" t="s">
        <v>15</v>
      </c>
      <c r="D82" s="133" t="s">
        <v>152</v>
      </c>
      <c r="E82" s="20">
        <v>20000</v>
      </c>
      <c r="F82" s="75">
        <v>100000</v>
      </c>
      <c r="G82" s="20"/>
      <c r="H82" s="75">
        <v>100000</v>
      </c>
    </row>
    <row r="83" spans="1:8" s="87" customFormat="1" ht="20.100000000000001" customHeight="1" x14ac:dyDescent="0.25">
      <c r="A83" s="70">
        <v>12020165</v>
      </c>
      <c r="B83" s="94" t="s">
        <v>14</v>
      </c>
      <c r="C83" s="95" t="s">
        <v>15</v>
      </c>
      <c r="D83" s="133" t="s">
        <v>153</v>
      </c>
      <c r="E83" s="20">
        <v>10000</v>
      </c>
      <c r="F83" s="75">
        <v>70000</v>
      </c>
      <c r="G83" s="20"/>
      <c r="H83" s="75">
        <v>70000</v>
      </c>
    </row>
    <row r="84" spans="1:8" s="87" customFormat="1" ht="20.100000000000001" customHeight="1" x14ac:dyDescent="0.25">
      <c r="A84" s="70">
        <v>12020166</v>
      </c>
      <c r="B84" s="94" t="s">
        <v>14</v>
      </c>
      <c r="C84" s="95" t="s">
        <v>15</v>
      </c>
      <c r="D84" s="133" t="s">
        <v>154</v>
      </c>
      <c r="E84" s="20">
        <v>30000</v>
      </c>
      <c r="F84" s="75">
        <v>200000</v>
      </c>
      <c r="G84" s="20"/>
      <c r="H84" s="75">
        <v>200000</v>
      </c>
    </row>
    <row r="85" spans="1:8" s="87" customFormat="1" ht="20.100000000000001" customHeight="1" x14ac:dyDescent="0.25">
      <c r="A85" s="70">
        <v>12020167</v>
      </c>
      <c r="B85" s="94" t="s">
        <v>14</v>
      </c>
      <c r="C85" s="95" t="s">
        <v>15</v>
      </c>
      <c r="D85" s="133" t="s">
        <v>155</v>
      </c>
      <c r="E85" s="20">
        <v>50000</v>
      </c>
      <c r="F85" s="75">
        <v>400000</v>
      </c>
      <c r="G85" s="20">
        <v>15400</v>
      </c>
      <c r="H85" s="75">
        <v>400000</v>
      </c>
    </row>
    <row r="86" spans="1:8" s="87" customFormat="1" ht="20.100000000000001" customHeight="1" x14ac:dyDescent="0.25">
      <c r="A86" s="70">
        <v>12020168</v>
      </c>
      <c r="B86" s="94" t="s">
        <v>14</v>
      </c>
      <c r="C86" s="95" t="s">
        <v>15</v>
      </c>
      <c r="D86" s="133" t="s">
        <v>156</v>
      </c>
      <c r="E86" s="20">
        <v>125000</v>
      </c>
      <c r="F86" s="75">
        <v>500000</v>
      </c>
      <c r="G86" s="20"/>
      <c r="H86" s="75">
        <v>500000</v>
      </c>
    </row>
    <row r="87" spans="1:8" s="87" customFormat="1" ht="20.100000000000001" customHeight="1" x14ac:dyDescent="0.25">
      <c r="A87" s="70">
        <v>12020169</v>
      </c>
      <c r="B87" s="94" t="s">
        <v>14</v>
      </c>
      <c r="C87" s="95" t="s">
        <v>15</v>
      </c>
      <c r="D87" s="133" t="s">
        <v>157</v>
      </c>
      <c r="E87" s="20"/>
      <c r="F87" s="75"/>
      <c r="G87" s="20"/>
      <c r="H87" s="75"/>
    </row>
    <row r="88" spans="1:8" s="87" customFormat="1" ht="20.100000000000001" customHeight="1" x14ac:dyDescent="0.25">
      <c r="A88" s="70">
        <v>12020170</v>
      </c>
      <c r="B88" s="71"/>
      <c r="C88" s="129"/>
      <c r="D88" s="133" t="s">
        <v>158</v>
      </c>
      <c r="E88" s="20"/>
      <c r="F88" s="117"/>
      <c r="G88" s="20"/>
      <c r="H88" s="117"/>
    </row>
    <row r="89" spans="1:8" s="87" customFormat="1" ht="20.100000000000001" customHeight="1" x14ac:dyDescent="0.25">
      <c r="A89" s="70">
        <v>12020171</v>
      </c>
      <c r="B89" s="94" t="s">
        <v>14</v>
      </c>
      <c r="C89" s="95" t="s">
        <v>15</v>
      </c>
      <c r="D89" s="133" t="s">
        <v>159</v>
      </c>
      <c r="E89" s="20">
        <v>170000</v>
      </c>
      <c r="F89" s="97">
        <v>400000</v>
      </c>
      <c r="G89" s="20">
        <v>87000</v>
      </c>
      <c r="H89" s="97">
        <v>400000</v>
      </c>
    </row>
    <row r="90" spans="1:8" s="87" customFormat="1" ht="20.100000000000001" customHeight="1" x14ac:dyDescent="0.25">
      <c r="A90" s="70">
        <v>12020172</v>
      </c>
      <c r="B90" s="71"/>
      <c r="C90" s="129"/>
      <c r="D90" s="133" t="s">
        <v>160</v>
      </c>
      <c r="E90" s="20"/>
      <c r="F90" s="97"/>
      <c r="G90" s="20"/>
      <c r="H90" s="97"/>
    </row>
    <row r="91" spans="1:8" s="87" customFormat="1" ht="20.100000000000001" customHeight="1" x14ac:dyDescent="0.25">
      <c r="A91" s="70">
        <v>12020173</v>
      </c>
      <c r="B91" s="71"/>
      <c r="C91" s="129"/>
      <c r="D91" s="133" t="s">
        <v>161</v>
      </c>
      <c r="E91" s="20">
        <v>15000</v>
      </c>
      <c r="F91" s="117">
        <v>100000</v>
      </c>
      <c r="G91" s="20"/>
      <c r="H91" s="117">
        <v>1000000</v>
      </c>
    </row>
    <row r="92" spans="1:8" s="87" customFormat="1" ht="20.100000000000001" customHeight="1" x14ac:dyDescent="0.25">
      <c r="A92" s="70">
        <v>12020174</v>
      </c>
      <c r="B92" s="94" t="s">
        <v>14</v>
      </c>
      <c r="C92" s="95" t="s">
        <v>15</v>
      </c>
      <c r="D92" s="133" t="s">
        <v>162</v>
      </c>
      <c r="E92" s="20"/>
      <c r="F92" s="75"/>
      <c r="G92" s="20"/>
      <c r="H92" s="75"/>
    </row>
    <row r="93" spans="1:8" s="87" customFormat="1" ht="20.100000000000001" customHeight="1" x14ac:dyDescent="0.25">
      <c r="A93" s="70">
        <v>12020175</v>
      </c>
      <c r="B93" s="71"/>
      <c r="C93" s="95"/>
      <c r="D93" s="133" t="s">
        <v>163</v>
      </c>
      <c r="E93" s="20"/>
      <c r="F93" s="117"/>
      <c r="G93" s="20"/>
      <c r="H93" s="117"/>
    </row>
    <row r="94" spans="1:8" s="87" customFormat="1" ht="20.100000000000001" customHeight="1" x14ac:dyDescent="0.25">
      <c r="A94" s="70">
        <v>12020176</v>
      </c>
      <c r="B94" s="94" t="s">
        <v>14</v>
      </c>
      <c r="C94" s="95" t="s">
        <v>15</v>
      </c>
      <c r="D94" s="133" t="s">
        <v>164</v>
      </c>
      <c r="E94" s="20">
        <v>70000</v>
      </c>
      <c r="F94" s="97">
        <v>250000</v>
      </c>
      <c r="G94" s="20"/>
      <c r="H94" s="97">
        <v>250000</v>
      </c>
    </row>
    <row r="95" spans="1:8" s="87" customFormat="1" ht="20.100000000000001" customHeight="1" x14ac:dyDescent="0.25">
      <c r="A95" s="70">
        <v>12020177</v>
      </c>
      <c r="B95" s="94" t="s">
        <v>14</v>
      </c>
      <c r="C95" s="95" t="s">
        <v>15</v>
      </c>
      <c r="D95" s="133" t="s">
        <v>165</v>
      </c>
      <c r="E95" s="20">
        <v>110000</v>
      </c>
      <c r="F95" s="97">
        <v>150000</v>
      </c>
      <c r="G95" s="20"/>
      <c r="H95" s="97">
        <v>150000</v>
      </c>
    </row>
    <row r="96" spans="1:8" s="87" customFormat="1" ht="20.100000000000001" customHeight="1" x14ac:dyDescent="0.25">
      <c r="A96" s="70">
        <v>12020178</v>
      </c>
      <c r="B96" s="94" t="s">
        <v>14</v>
      </c>
      <c r="C96" s="95" t="s">
        <v>15</v>
      </c>
      <c r="D96" s="133" t="s">
        <v>166</v>
      </c>
      <c r="E96" s="20">
        <v>15000</v>
      </c>
      <c r="F96" s="117">
        <v>40000</v>
      </c>
      <c r="G96" s="20"/>
      <c r="H96" s="117">
        <v>40000</v>
      </c>
    </row>
    <row r="97" spans="1:8" s="87" customFormat="1" ht="20.100000000000001" customHeight="1" x14ac:dyDescent="0.25">
      <c r="A97" s="70">
        <v>12020179</v>
      </c>
      <c r="B97" s="94" t="s">
        <v>14</v>
      </c>
      <c r="C97" s="95" t="s">
        <v>15</v>
      </c>
      <c r="D97" s="133" t="s">
        <v>167</v>
      </c>
      <c r="E97" s="20">
        <v>200000</v>
      </c>
      <c r="F97" s="97">
        <v>500000</v>
      </c>
      <c r="G97" s="20">
        <v>22300</v>
      </c>
      <c r="H97" s="97">
        <v>500000</v>
      </c>
    </row>
    <row r="98" spans="1:8" s="87" customFormat="1" ht="20.100000000000001" customHeight="1" x14ac:dyDescent="0.25">
      <c r="A98" s="70">
        <v>12020180</v>
      </c>
      <c r="B98" s="94" t="s">
        <v>14</v>
      </c>
      <c r="C98" s="95" t="s">
        <v>15</v>
      </c>
      <c r="D98" s="133" t="s">
        <v>168</v>
      </c>
      <c r="E98" s="20">
        <v>20000</v>
      </c>
      <c r="F98" s="97">
        <v>50000</v>
      </c>
      <c r="G98" s="20"/>
      <c r="H98" s="97">
        <v>50000</v>
      </c>
    </row>
    <row r="99" spans="1:8" s="87" customFormat="1" ht="20.100000000000001" customHeight="1" x14ac:dyDescent="0.25">
      <c r="A99" s="70">
        <v>12020181</v>
      </c>
      <c r="B99" s="94" t="s">
        <v>14</v>
      </c>
      <c r="C99" s="95" t="s">
        <v>15</v>
      </c>
      <c r="D99" s="133" t="s">
        <v>169</v>
      </c>
      <c r="E99" s="20">
        <v>30000</v>
      </c>
      <c r="F99" s="97">
        <v>120000</v>
      </c>
      <c r="G99" s="20"/>
      <c r="H99" s="97">
        <v>120000</v>
      </c>
    </row>
    <row r="100" spans="1:8" s="87" customFormat="1" ht="20.100000000000001" customHeight="1" x14ac:dyDescent="0.25">
      <c r="A100" s="70">
        <v>12020182</v>
      </c>
      <c r="B100" s="94" t="s">
        <v>14</v>
      </c>
      <c r="C100" s="95" t="s">
        <v>15</v>
      </c>
      <c r="D100" s="133" t="s">
        <v>170</v>
      </c>
      <c r="E100" s="20">
        <v>10000</v>
      </c>
      <c r="F100" s="117">
        <v>50000</v>
      </c>
      <c r="G100" s="20"/>
      <c r="H100" s="117">
        <v>50000</v>
      </c>
    </row>
    <row r="101" spans="1:8" s="87" customFormat="1" ht="20.100000000000001" customHeight="1" x14ac:dyDescent="0.25">
      <c r="A101" s="70">
        <v>12020183</v>
      </c>
      <c r="B101" s="94"/>
      <c r="C101" s="95"/>
      <c r="D101" s="133" t="s">
        <v>171</v>
      </c>
      <c r="E101" s="20"/>
      <c r="F101" s="97"/>
      <c r="G101" s="20"/>
      <c r="H101" s="97"/>
    </row>
    <row r="102" spans="1:8" s="87" customFormat="1" ht="20.100000000000001" customHeight="1" x14ac:dyDescent="0.25">
      <c r="A102" s="70">
        <v>12020184</v>
      </c>
      <c r="B102" s="71"/>
      <c r="C102" s="129"/>
      <c r="D102" s="133" t="s">
        <v>172</v>
      </c>
      <c r="E102" s="20"/>
      <c r="F102" s="117"/>
      <c r="G102" s="20"/>
      <c r="H102" s="117"/>
    </row>
    <row r="103" spans="1:8" s="87" customFormat="1" ht="20.100000000000001" customHeight="1" x14ac:dyDescent="0.25">
      <c r="A103" s="70">
        <v>12020185</v>
      </c>
      <c r="B103" s="94" t="s">
        <v>14</v>
      </c>
      <c r="C103" s="95" t="s">
        <v>15</v>
      </c>
      <c r="D103" s="133" t="s">
        <v>173</v>
      </c>
      <c r="E103" s="20">
        <v>8992</v>
      </c>
      <c r="F103" s="97">
        <v>40000</v>
      </c>
      <c r="G103" s="20"/>
      <c r="H103" s="97">
        <v>40000</v>
      </c>
    </row>
    <row r="104" spans="1:8" s="87" customFormat="1" ht="20.100000000000001" customHeight="1" x14ac:dyDescent="0.25">
      <c r="A104" s="70">
        <v>12020186</v>
      </c>
      <c r="B104" s="94" t="s">
        <v>14</v>
      </c>
      <c r="C104" s="95" t="s">
        <v>15</v>
      </c>
      <c r="D104" s="133" t="s">
        <v>174</v>
      </c>
      <c r="E104" s="20">
        <v>350000</v>
      </c>
      <c r="F104" s="117">
        <v>600000</v>
      </c>
      <c r="G104" s="20"/>
      <c r="H104" s="117">
        <v>600000</v>
      </c>
    </row>
    <row r="105" spans="1:8" s="87" customFormat="1" ht="20.100000000000001" customHeight="1" x14ac:dyDescent="0.25">
      <c r="A105" s="70">
        <v>12020187</v>
      </c>
      <c r="B105" s="94" t="s">
        <v>14</v>
      </c>
      <c r="C105" s="95" t="s">
        <v>15</v>
      </c>
      <c r="D105" s="133" t="s">
        <v>175</v>
      </c>
      <c r="E105" s="20">
        <v>95000</v>
      </c>
      <c r="F105" s="117">
        <v>200000</v>
      </c>
      <c r="G105" s="20"/>
      <c r="H105" s="117">
        <v>200000</v>
      </c>
    </row>
    <row r="106" spans="1:8" s="87" customFormat="1" ht="20.100000000000001" customHeight="1" x14ac:dyDescent="0.25">
      <c r="A106" s="70">
        <v>12020188</v>
      </c>
      <c r="B106" s="94" t="s">
        <v>14</v>
      </c>
      <c r="C106" s="95" t="s">
        <v>15</v>
      </c>
      <c r="D106" s="133" t="s">
        <v>176</v>
      </c>
      <c r="E106" s="20">
        <v>20000</v>
      </c>
      <c r="F106" s="97">
        <v>65000</v>
      </c>
      <c r="G106" s="20"/>
      <c r="H106" s="97">
        <v>500000</v>
      </c>
    </row>
    <row r="107" spans="1:8" s="87" customFormat="1" ht="20.100000000000001" customHeight="1" x14ac:dyDescent="0.25">
      <c r="A107" s="70">
        <v>12020189</v>
      </c>
      <c r="B107" s="94"/>
      <c r="C107" s="95"/>
      <c r="D107" s="133" t="s">
        <v>177</v>
      </c>
      <c r="E107" s="20"/>
      <c r="F107" s="97"/>
      <c r="G107" s="20"/>
      <c r="H107" s="97"/>
    </row>
    <row r="108" spans="1:8" s="87" customFormat="1" ht="20.100000000000001" customHeight="1" x14ac:dyDescent="0.25">
      <c r="A108" s="70">
        <v>12020190</v>
      </c>
      <c r="B108" s="94" t="s">
        <v>14</v>
      </c>
      <c r="C108" s="95" t="s">
        <v>15</v>
      </c>
      <c r="D108" s="133" t="s">
        <v>178</v>
      </c>
      <c r="E108" s="20">
        <v>25000</v>
      </c>
      <c r="F108" s="97">
        <v>50000</v>
      </c>
      <c r="G108" s="20"/>
      <c r="H108" s="97">
        <v>50000</v>
      </c>
    </row>
    <row r="109" spans="1:8" s="87" customFormat="1" ht="20.100000000000001" customHeight="1" x14ac:dyDescent="0.25">
      <c r="A109" s="70">
        <v>12020191</v>
      </c>
      <c r="B109" s="94" t="s">
        <v>14</v>
      </c>
      <c r="C109" s="95" t="s">
        <v>15</v>
      </c>
      <c r="D109" s="133" t="s">
        <v>179</v>
      </c>
      <c r="E109" s="20"/>
      <c r="F109" s="117"/>
      <c r="G109" s="20"/>
      <c r="H109" s="117"/>
    </row>
    <row r="110" spans="1:8" s="87" customFormat="1" ht="20.100000000000001" customHeight="1" x14ac:dyDescent="0.25">
      <c r="A110" s="70">
        <v>12020192</v>
      </c>
      <c r="B110" s="71"/>
      <c r="C110" s="129"/>
      <c r="D110" s="133" t="s">
        <v>180</v>
      </c>
      <c r="E110" s="20"/>
      <c r="F110" s="117"/>
      <c r="G110" s="20"/>
      <c r="H110" s="117"/>
    </row>
    <row r="111" spans="1:8" s="87" customFormat="1" ht="20.100000000000001" customHeight="1" x14ac:dyDescent="0.25">
      <c r="A111" s="70">
        <v>12020193</v>
      </c>
      <c r="B111" s="94" t="s">
        <v>14</v>
      </c>
      <c r="C111" s="95" t="s">
        <v>15</v>
      </c>
      <c r="D111" s="133" t="s">
        <v>181</v>
      </c>
      <c r="E111" s="20">
        <v>20000</v>
      </c>
      <c r="F111" s="117">
        <v>70000</v>
      </c>
      <c r="G111" s="20"/>
      <c r="H111" s="117">
        <v>70000</v>
      </c>
    </row>
    <row r="112" spans="1:8" s="87" customFormat="1" ht="20.100000000000001" customHeight="1" x14ac:dyDescent="0.25">
      <c r="A112" s="70">
        <v>12020194</v>
      </c>
      <c r="B112" s="94" t="s">
        <v>14</v>
      </c>
      <c r="C112" s="95" t="s">
        <v>15</v>
      </c>
      <c r="D112" s="133" t="s">
        <v>182</v>
      </c>
      <c r="E112" s="20">
        <v>15000</v>
      </c>
      <c r="F112" s="97">
        <v>80000</v>
      </c>
      <c r="G112" s="20"/>
      <c r="H112" s="97">
        <v>80000</v>
      </c>
    </row>
    <row r="113" spans="1:8" s="87" customFormat="1" ht="20.100000000000001" customHeight="1" x14ac:dyDescent="0.25">
      <c r="A113" s="70">
        <v>12020195</v>
      </c>
      <c r="B113" s="94" t="s">
        <v>14</v>
      </c>
      <c r="C113" s="95" t="s">
        <v>15</v>
      </c>
      <c r="D113" s="133" t="s">
        <v>183</v>
      </c>
      <c r="E113" s="20">
        <v>242000</v>
      </c>
      <c r="F113" s="97">
        <v>450000</v>
      </c>
      <c r="G113" s="20"/>
      <c r="H113" s="97">
        <v>450000</v>
      </c>
    </row>
    <row r="114" spans="1:8" s="87" customFormat="1" ht="20.100000000000001" customHeight="1" x14ac:dyDescent="0.25">
      <c r="A114" s="70">
        <v>12020196</v>
      </c>
      <c r="B114" s="94" t="s">
        <v>14</v>
      </c>
      <c r="C114" s="95" t="s">
        <v>15</v>
      </c>
      <c r="D114" s="133" t="s">
        <v>184</v>
      </c>
      <c r="E114" s="20">
        <v>100000</v>
      </c>
      <c r="F114" s="97">
        <v>250000</v>
      </c>
      <c r="G114" s="20"/>
      <c r="H114" s="97">
        <v>250000</v>
      </c>
    </row>
    <row r="115" spans="1:8" s="87" customFormat="1" ht="20.100000000000001" customHeight="1" x14ac:dyDescent="0.25">
      <c r="A115" s="70">
        <v>12020197</v>
      </c>
      <c r="B115" s="94"/>
      <c r="C115" s="95"/>
      <c r="D115" s="133" t="s">
        <v>185</v>
      </c>
      <c r="E115" s="20"/>
      <c r="F115" s="97"/>
      <c r="G115" s="20"/>
      <c r="H115" s="97"/>
    </row>
    <row r="116" spans="1:8" s="87" customFormat="1" ht="20.100000000000001" customHeight="1" x14ac:dyDescent="0.25">
      <c r="A116" s="70">
        <v>12020198</v>
      </c>
      <c r="B116" s="94"/>
      <c r="C116" s="95"/>
      <c r="D116" s="133" t="s">
        <v>186</v>
      </c>
      <c r="E116" s="20"/>
      <c r="F116" s="117"/>
      <c r="G116" s="20"/>
      <c r="H116" s="117"/>
    </row>
    <row r="117" spans="1:8" s="87" customFormat="1" ht="20.100000000000001" customHeight="1" thickBot="1" x14ac:dyDescent="0.3">
      <c r="A117" s="118">
        <v>12020199</v>
      </c>
      <c r="B117" s="94"/>
      <c r="C117" s="95"/>
      <c r="D117" s="144" t="s">
        <v>187</v>
      </c>
      <c r="E117" s="108">
        <v>45000</v>
      </c>
      <c r="F117" s="132">
        <v>100000</v>
      </c>
      <c r="G117" s="108"/>
      <c r="H117" s="132">
        <v>100000</v>
      </c>
    </row>
    <row r="118" spans="1:8" s="87" customFormat="1" thickBot="1" x14ac:dyDescent="0.3">
      <c r="A118" s="119"/>
      <c r="B118" s="119"/>
      <c r="C118" s="120"/>
      <c r="D118" s="86" t="s">
        <v>90</v>
      </c>
      <c r="E118" s="121">
        <f>SUM(E33:E117)</f>
        <v>3570992</v>
      </c>
      <c r="F118" s="121">
        <f>SUM(F33:F117)</f>
        <v>11800000</v>
      </c>
      <c r="G118" s="121">
        <f>SUM(G33:G117)</f>
        <v>769800</v>
      </c>
      <c r="H118" s="121">
        <f>SUM(H33:H117)</f>
        <v>16265000</v>
      </c>
    </row>
    <row r="119" spans="1:8" s="87" customFormat="1" ht="18" x14ac:dyDescent="0.25">
      <c r="A119" s="145">
        <v>12020400</v>
      </c>
      <c r="B119" s="146"/>
      <c r="C119" s="147"/>
      <c r="D119" s="125" t="s">
        <v>188</v>
      </c>
      <c r="E119" s="126"/>
      <c r="F119" s="127"/>
      <c r="G119" s="126"/>
      <c r="H119" s="127"/>
    </row>
    <row r="120" spans="1:8" s="87" customFormat="1" ht="18" x14ac:dyDescent="0.25">
      <c r="A120" s="70">
        <v>12020401</v>
      </c>
      <c r="B120" s="71"/>
      <c r="C120" s="129"/>
      <c r="D120" s="96" t="s">
        <v>189</v>
      </c>
      <c r="E120" s="20"/>
      <c r="F120" s="117"/>
      <c r="G120" s="20"/>
      <c r="H120" s="117"/>
    </row>
    <row r="121" spans="1:8" s="87" customFormat="1" ht="18" x14ac:dyDescent="0.25">
      <c r="A121" s="70">
        <v>12020402</v>
      </c>
      <c r="B121" s="71"/>
      <c r="C121" s="129"/>
      <c r="D121" s="96" t="s">
        <v>190</v>
      </c>
      <c r="E121" s="20"/>
      <c r="F121" s="117"/>
      <c r="G121" s="20"/>
      <c r="H121" s="117"/>
    </row>
    <row r="122" spans="1:8" s="87" customFormat="1" ht="36" x14ac:dyDescent="0.25">
      <c r="A122" s="70">
        <v>12020403</v>
      </c>
      <c r="B122" s="71"/>
      <c r="C122" s="129"/>
      <c r="D122" s="96" t="s">
        <v>191</v>
      </c>
      <c r="E122" s="20"/>
      <c r="F122" s="117"/>
      <c r="G122" s="20"/>
      <c r="H122" s="117"/>
    </row>
    <row r="123" spans="1:8" s="87" customFormat="1" ht="18" x14ac:dyDescent="0.25">
      <c r="A123" s="70">
        <v>12020404</v>
      </c>
      <c r="B123" s="71"/>
      <c r="C123" s="129"/>
      <c r="D123" s="96" t="s">
        <v>192</v>
      </c>
      <c r="E123" s="20"/>
      <c r="F123" s="117"/>
      <c r="G123" s="20"/>
      <c r="H123" s="117"/>
    </row>
    <row r="124" spans="1:8" s="87" customFormat="1" ht="18" x14ac:dyDescent="0.25">
      <c r="A124" s="70">
        <v>12020405</v>
      </c>
      <c r="B124" s="71"/>
      <c r="C124" s="129"/>
      <c r="D124" s="96" t="s">
        <v>193</v>
      </c>
      <c r="E124" s="20"/>
      <c r="F124" s="117"/>
      <c r="G124" s="20"/>
      <c r="H124" s="117"/>
    </row>
    <row r="125" spans="1:8" s="87" customFormat="1" ht="18" x14ac:dyDescent="0.25">
      <c r="A125" s="70">
        <v>12020406</v>
      </c>
      <c r="B125" s="71"/>
      <c r="C125" s="129"/>
      <c r="D125" s="96" t="s">
        <v>194</v>
      </c>
      <c r="E125" s="20"/>
      <c r="F125" s="117"/>
      <c r="G125" s="20"/>
      <c r="H125" s="117"/>
    </row>
    <row r="126" spans="1:8" s="87" customFormat="1" ht="18" x14ac:dyDescent="0.25">
      <c r="A126" s="70">
        <v>12020407</v>
      </c>
      <c r="B126" s="94" t="s">
        <v>14</v>
      </c>
      <c r="C126" s="95" t="s">
        <v>15</v>
      </c>
      <c r="D126" s="133" t="s">
        <v>195</v>
      </c>
      <c r="E126" s="20">
        <v>50000</v>
      </c>
      <c r="F126" s="117">
        <v>1500000</v>
      </c>
      <c r="G126" s="20">
        <v>98500</v>
      </c>
      <c r="H126" s="117">
        <v>150000</v>
      </c>
    </row>
    <row r="127" spans="1:8" s="87" customFormat="1" ht="18" x14ac:dyDescent="0.25">
      <c r="A127" s="70">
        <v>12020408</v>
      </c>
      <c r="B127" s="71"/>
      <c r="C127" s="129"/>
      <c r="D127" s="96" t="s">
        <v>196</v>
      </c>
      <c r="E127" s="20"/>
      <c r="F127" s="117"/>
      <c r="G127" s="20"/>
      <c r="H127" s="117"/>
    </row>
    <row r="128" spans="1:8" s="87" customFormat="1" ht="18" x14ac:dyDescent="0.25">
      <c r="A128" s="70">
        <v>12020409</v>
      </c>
      <c r="B128" s="71"/>
      <c r="C128" s="129"/>
      <c r="D128" s="96" t="s">
        <v>197</v>
      </c>
      <c r="E128" s="20"/>
      <c r="F128" s="117"/>
      <c r="G128" s="20"/>
      <c r="H128" s="117"/>
    </row>
    <row r="129" spans="1:9" s="87" customFormat="1" ht="18" x14ac:dyDescent="0.25">
      <c r="A129" s="70">
        <v>12020410</v>
      </c>
      <c r="B129" s="94" t="s">
        <v>14</v>
      </c>
      <c r="C129" s="95" t="s">
        <v>15</v>
      </c>
      <c r="D129" s="96" t="s">
        <v>198</v>
      </c>
      <c r="E129" s="20">
        <v>560000</v>
      </c>
      <c r="F129" s="97">
        <v>2000000</v>
      </c>
      <c r="G129" s="20">
        <v>123800</v>
      </c>
      <c r="H129" s="97">
        <v>200000</v>
      </c>
    </row>
    <row r="130" spans="1:9" s="87" customFormat="1" ht="18" x14ac:dyDescent="0.25">
      <c r="A130" s="70">
        <v>12020411</v>
      </c>
      <c r="B130" s="94" t="s">
        <v>14</v>
      </c>
      <c r="C130" s="95" t="s">
        <v>15</v>
      </c>
      <c r="D130" s="96" t="s">
        <v>199</v>
      </c>
      <c r="E130" s="20">
        <v>700000</v>
      </c>
      <c r="F130" s="117">
        <v>4000000</v>
      </c>
      <c r="G130" s="20">
        <v>247900</v>
      </c>
      <c r="H130" s="117">
        <v>400000</v>
      </c>
    </row>
    <row r="131" spans="1:9" s="87" customFormat="1" ht="18" x14ac:dyDescent="0.25">
      <c r="A131" s="70">
        <v>12020412</v>
      </c>
      <c r="B131" s="94" t="s">
        <v>14</v>
      </c>
      <c r="C131" s="95" t="s">
        <v>15</v>
      </c>
      <c r="D131" s="96" t="s">
        <v>200</v>
      </c>
      <c r="E131" s="20">
        <v>5185000</v>
      </c>
      <c r="F131" s="97">
        <v>40000000</v>
      </c>
      <c r="G131" s="20">
        <v>2175000</v>
      </c>
      <c r="H131" s="97">
        <v>136894455.30000001</v>
      </c>
      <c r="I131" s="98"/>
    </row>
    <row r="132" spans="1:9" s="87" customFormat="1" ht="18" x14ac:dyDescent="0.25">
      <c r="A132" s="70">
        <v>12020413</v>
      </c>
      <c r="B132" s="71"/>
      <c r="C132" s="129"/>
      <c r="D132" s="96" t="s">
        <v>201</v>
      </c>
      <c r="E132" s="20"/>
      <c r="F132" s="117"/>
      <c r="G132" s="20"/>
      <c r="H132" s="117"/>
    </row>
    <row r="133" spans="1:9" s="87" customFormat="1" ht="18" x14ac:dyDescent="0.25">
      <c r="A133" s="70">
        <v>12020414</v>
      </c>
      <c r="B133" s="71"/>
      <c r="C133" s="129"/>
      <c r="D133" s="96" t="s">
        <v>202</v>
      </c>
      <c r="E133" s="20"/>
      <c r="F133" s="117"/>
      <c r="G133" s="20"/>
      <c r="H133" s="117"/>
    </row>
    <row r="134" spans="1:9" s="87" customFormat="1" ht="18" x14ac:dyDescent="0.25">
      <c r="A134" s="70">
        <v>12020415</v>
      </c>
      <c r="B134" s="71"/>
      <c r="C134" s="129"/>
      <c r="D134" s="96" t="s">
        <v>203</v>
      </c>
      <c r="E134" s="20"/>
      <c r="F134" s="117"/>
      <c r="G134" s="20"/>
      <c r="H134" s="117"/>
    </row>
    <row r="135" spans="1:9" s="87" customFormat="1" ht="18" x14ac:dyDescent="0.25">
      <c r="A135" s="70">
        <v>12020416</v>
      </c>
      <c r="B135" s="71"/>
      <c r="C135" s="129"/>
      <c r="D135" s="96" t="s">
        <v>204</v>
      </c>
      <c r="E135" s="20"/>
      <c r="F135" s="117"/>
      <c r="G135" s="20"/>
      <c r="H135" s="117"/>
    </row>
    <row r="136" spans="1:9" s="87" customFormat="1" ht="18" x14ac:dyDescent="0.25">
      <c r="A136" s="70">
        <v>12020417</v>
      </c>
      <c r="B136" s="71"/>
      <c r="C136" s="129"/>
      <c r="D136" s="96" t="s">
        <v>205</v>
      </c>
      <c r="E136" s="20"/>
      <c r="F136" s="117"/>
      <c r="G136" s="20"/>
      <c r="H136" s="117"/>
    </row>
    <row r="137" spans="1:9" s="87" customFormat="1" ht="18" x14ac:dyDescent="0.25">
      <c r="A137" s="70">
        <v>12020418</v>
      </c>
      <c r="B137" s="94" t="s">
        <v>14</v>
      </c>
      <c r="C137" s="95" t="s">
        <v>15</v>
      </c>
      <c r="D137" s="96" t="s">
        <v>206</v>
      </c>
      <c r="E137" s="20">
        <v>10000</v>
      </c>
      <c r="F137" s="117">
        <v>100000</v>
      </c>
      <c r="G137" s="20"/>
      <c r="H137" s="117">
        <v>100000</v>
      </c>
    </row>
    <row r="138" spans="1:9" s="87" customFormat="1" ht="18" x14ac:dyDescent="0.25">
      <c r="A138" s="70">
        <v>12020419</v>
      </c>
      <c r="B138" s="71"/>
      <c r="C138" s="129"/>
      <c r="D138" s="96" t="s">
        <v>207</v>
      </c>
      <c r="E138" s="20"/>
      <c r="F138" s="117"/>
      <c r="G138" s="20"/>
      <c r="H138" s="117"/>
    </row>
    <row r="139" spans="1:9" s="87" customFormat="1" ht="36" x14ac:dyDescent="0.25">
      <c r="A139" s="70">
        <v>12020420</v>
      </c>
      <c r="B139" s="94" t="s">
        <v>14</v>
      </c>
      <c r="C139" s="95" t="s">
        <v>15</v>
      </c>
      <c r="D139" s="96" t="s">
        <v>208</v>
      </c>
      <c r="E139" s="20">
        <v>45000</v>
      </c>
      <c r="F139" s="97">
        <v>500000</v>
      </c>
      <c r="G139" s="20"/>
      <c r="H139" s="97">
        <v>500000</v>
      </c>
    </row>
    <row r="140" spans="1:9" s="87" customFormat="1" ht="18" x14ac:dyDescent="0.25">
      <c r="A140" s="70">
        <v>12020430</v>
      </c>
      <c r="B140" s="71"/>
      <c r="C140" s="129"/>
      <c r="D140" s="96" t="s">
        <v>209</v>
      </c>
      <c r="E140" s="20"/>
      <c r="F140" s="117"/>
      <c r="G140" s="20"/>
      <c r="H140" s="117"/>
    </row>
    <row r="141" spans="1:9" s="87" customFormat="1" ht="21" customHeight="1" x14ac:dyDescent="0.25">
      <c r="A141" s="70">
        <v>12020431</v>
      </c>
      <c r="B141" s="94" t="s">
        <v>14</v>
      </c>
      <c r="C141" s="95" t="s">
        <v>15</v>
      </c>
      <c r="D141" s="96" t="s">
        <v>210</v>
      </c>
      <c r="E141" s="20">
        <v>20000</v>
      </c>
      <c r="F141" s="97">
        <v>150000</v>
      </c>
      <c r="G141" s="20"/>
      <c r="H141" s="97">
        <v>150000</v>
      </c>
    </row>
    <row r="142" spans="1:9" s="87" customFormat="1" ht="18" x14ac:dyDescent="0.25">
      <c r="A142" s="70">
        <v>12020432</v>
      </c>
      <c r="B142" s="94" t="s">
        <v>14</v>
      </c>
      <c r="C142" s="95" t="s">
        <v>15</v>
      </c>
      <c r="D142" s="96" t="s">
        <v>211</v>
      </c>
      <c r="E142" s="20">
        <v>40000</v>
      </c>
      <c r="F142" s="117">
        <v>300000</v>
      </c>
      <c r="G142" s="20"/>
      <c r="H142" s="117">
        <v>300000</v>
      </c>
    </row>
    <row r="143" spans="1:9" s="87" customFormat="1" ht="36" x14ac:dyDescent="0.25">
      <c r="A143" s="70">
        <v>12020433</v>
      </c>
      <c r="B143" s="71"/>
      <c r="C143" s="129"/>
      <c r="D143" s="96" t="s">
        <v>212</v>
      </c>
      <c r="E143" s="20"/>
      <c r="F143" s="117"/>
      <c r="G143" s="20"/>
      <c r="H143" s="117"/>
    </row>
    <row r="144" spans="1:9" s="87" customFormat="1" ht="18" x14ac:dyDescent="0.25">
      <c r="A144" s="70">
        <v>12020434</v>
      </c>
      <c r="B144" s="94" t="s">
        <v>14</v>
      </c>
      <c r="C144" s="95" t="s">
        <v>15</v>
      </c>
      <c r="D144" s="96" t="s">
        <v>213</v>
      </c>
      <c r="E144" s="20">
        <v>100000</v>
      </c>
      <c r="F144" s="97">
        <v>500000</v>
      </c>
      <c r="G144" s="20">
        <v>211800</v>
      </c>
      <c r="H144" s="97">
        <v>500000</v>
      </c>
    </row>
    <row r="145" spans="1:8" s="87" customFormat="1" ht="19.5" customHeight="1" x14ac:dyDescent="0.25">
      <c r="A145" s="70">
        <v>12020435</v>
      </c>
      <c r="B145" s="71"/>
      <c r="C145" s="129"/>
      <c r="D145" s="96" t="s">
        <v>214</v>
      </c>
      <c r="E145" s="20"/>
      <c r="F145" s="117"/>
      <c r="G145" s="20"/>
      <c r="H145" s="117"/>
    </row>
    <row r="146" spans="1:8" s="87" customFormat="1" ht="36" x14ac:dyDescent="0.25">
      <c r="A146" s="70">
        <v>12020436</v>
      </c>
      <c r="B146" s="71"/>
      <c r="C146" s="129"/>
      <c r="D146" s="96" t="s">
        <v>215</v>
      </c>
      <c r="E146" s="20"/>
      <c r="F146" s="117"/>
      <c r="G146" s="20"/>
      <c r="H146" s="117"/>
    </row>
    <row r="147" spans="1:8" s="87" customFormat="1" ht="20.25" customHeight="1" x14ac:dyDescent="0.25">
      <c r="A147" s="70">
        <v>12020437</v>
      </c>
      <c r="B147" s="71"/>
      <c r="C147" s="129"/>
      <c r="D147" s="96" t="s">
        <v>216</v>
      </c>
      <c r="E147" s="20"/>
      <c r="F147" s="117"/>
      <c r="G147" s="20"/>
      <c r="H147" s="117"/>
    </row>
    <row r="148" spans="1:8" s="87" customFormat="1" ht="22.5" customHeight="1" x14ac:dyDescent="0.25">
      <c r="A148" s="70">
        <v>12020438</v>
      </c>
      <c r="B148" s="71"/>
      <c r="C148" s="129"/>
      <c r="D148" s="96" t="s">
        <v>217</v>
      </c>
      <c r="E148" s="20"/>
      <c r="F148" s="117"/>
      <c r="G148" s="20"/>
      <c r="H148" s="117"/>
    </row>
    <row r="149" spans="1:8" s="87" customFormat="1" ht="18" x14ac:dyDescent="0.25">
      <c r="A149" s="70">
        <v>12020439</v>
      </c>
      <c r="B149" s="71"/>
      <c r="C149" s="129"/>
      <c r="D149" s="96" t="s">
        <v>218</v>
      </c>
      <c r="E149" s="20"/>
      <c r="F149" s="117"/>
      <c r="G149" s="20"/>
      <c r="H149" s="117"/>
    </row>
    <row r="150" spans="1:8" s="87" customFormat="1" ht="18" x14ac:dyDescent="0.25">
      <c r="A150" s="70">
        <v>12020440</v>
      </c>
      <c r="B150" s="94"/>
      <c r="C150" s="95"/>
      <c r="D150" s="96" t="s">
        <v>219</v>
      </c>
      <c r="E150" s="20">
        <v>400000</v>
      </c>
      <c r="F150" s="97">
        <v>2000000</v>
      </c>
      <c r="G150" s="20"/>
      <c r="H150" s="97">
        <v>2000000</v>
      </c>
    </row>
    <row r="151" spans="1:8" s="87" customFormat="1" ht="18" x14ac:dyDescent="0.25">
      <c r="A151" s="70">
        <v>12020441</v>
      </c>
      <c r="B151" s="94"/>
      <c r="C151" s="95"/>
      <c r="D151" s="96" t="s">
        <v>220</v>
      </c>
      <c r="E151" s="20"/>
      <c r="F151" s="97"/>
      <c r="G151" s="20"/>
      <c r="H151" s="97"/>
    </row>
    <row r="152" spans="1:8" s="87" customFormat="1" ht="18" x14ac:dyDescent="0.25">
      <c r="A152" s="70">
        <v>12020442</v>
      </c>
      <c r="B152" s="71"/>
      <c r="C152" s="129"/>
      <c r="D152" s="96" t="s">
        <v>221</v>
      </c>
      <c r="E152" s="20"/>
      <c r="F152" s="97"/>
      <c r="G152" s="20"/>
      <c r="H152" s="97"/>
    </row>
    <row r="153" spans="1:8" s="87" customFormat="1" ht="18" x14ac:dyDescent="0.25">
      <c r="A153" s="70">
        <v>12020445</v>
      </c>
      <c r="B153" s="94" t="s">
        <v>14</v>
      </c>
      <c r="C153" s="95" t="s">
        <v>15</v>
      </c>
      <c r="D153" s="96" t="s">
        <v>222</v>
      </c>
      <c r="E153" s="20"/>
      <c r="F153" s="97"/>
      <c r="G153" s="20"/>
      <c r="H153" s="97"/>
    </row>
    <row r="154" spans="1:8" s="87" customFormat="1" ht="36" x14ac:dyDescent="0.25">
      <c r="A154" s="70">
        <v>12020446</v>
      </c>
      <c r="B154" s="94"/>
      <c r="C154" s="95"/>
      <c r="D154" s="96" t="s">
        <v>223</v>
      </c>
      <c r="E154" s="20"/>
      <c r="F154" s="97"/>
      <c r="G154" s="20"/>
      <c r="H154" s="97"/>
    </row>
    <row r="155" spans="1:8" s="87" customFormat="1" ht="36" x14ac:dyDescent="0.25">
      <c r="A155" s="70">
        <v>12020447</v>
      </c>
      <c r="B155" s="94" t="s">
        <v>14</v>
      </c>
      <c r="C155" s="95" t="s">
        <v>15</v>
      </c>
      <c r="D155" s="96" t="s">
        <v>224</v>
      </c>
      <c r="E155" s="20">
        <v>5000</v>
      </c>
      <c r="F155" s="117">
        <v>50000</v>
      </c>
      <c r="G155" s="20"/>
      <c r="H155" s="117"/>
    </row>
    <row r="156" spans="1:8" s="87" customFormat="1" ht="18" x14ac:dyDescent="0.25">
      <c r="A156" s="70">
        <v>12020454</v>
      </c>
      <c r="B156" s="71"/>
      <c r="C156" s="129"/>
      <c r="D156" s="96" t="s">
        <v>225</v>
      </c>
      <c r="E156" s="20">
        <v>26000</v>
      </c>
      <c r="F156" s="117">
        <v>250000</v>
      </c>
      <c r="G156" s="20"/>
      <c r="H156" s="117">
        <v>250000</v>
      </c>
    </row>
    <row r="157" spans="1:8" s="87" customFormat="1" ht="18" x14ac:dyDescent="0.25">
      <c r="A157" s="70">
        <v>12020455</v>
      </c>
      <c r="B157" s="94" t="s">
        <v>14</v>
      </c>
      <c r="C157" s="95" t="s">
        <v>15</v>
      </c>
      <c r="D157" s="96" t="s">
        <v>226</v>
      </c>
      <c r="E157" s="20"/>
      <c r="F157" s="97"/>
      <c r="G157" s="20"/>
      <c r="H157" s="97"/>
    </row>
    <row r="158" spans="1:8" s="87" customFormat="1" ht="18" x14ac:dyDescent="0.25">
      <c r="A158" s="70">
        <v>12020456</v>
      </c>
      <c r="B158" s="71"/>
      <c r="C158" s="129"/>
      <c r="D158" s="96" t="s">
        <v>227</v>
      </c>
      <c r="E158" s="20"/>
      <c r="F158" s="117"/>
      <c r="G158" s="20"/>
      <c r="H158" s="117"/>
    </row>
    <row r="159" spans="1:8" s="87" customFormat="1" ht="18" x14ac:dyDescent="0.25">
      <c r="A159" s="70">
        <v>12020457</v>
      </c>
      <c r="B159" s="71"/>
      <c r="C159" s="129"/>
      <c r="D159" s="96" t="s">
        <v>228</v>
      </c>
      <c r="E159" s="20"/>
      <c r="F159" s="117"/>
      <c r="G159" s="20"/>
      <c r="H159" s="117"/>
    </row>
    <row r="160" spans="1:8" s="87" customFormat="1" ht="18" x14ac:dyDescent="0.25">
      <c r="A160" s="70">
        <v>12020467</v>
      </c>
      <c r="B160" s="71"/>
      <c r="C160" s="129"/>
      <c r="D160" s="133" t="s">
        <v>229</v>
      </c>
      <c r="E160" s="20"/>
      <c r="F160" s="117"/>
      <c r="G160" s="20"/>
      <c r="H160" s="117"/>
    </row>
    <row r="161" spans="1:8" s="87" customFormat="1" ht="36" x14ac:dyDescent="0.25">
      <c r="A161" s="70">
        <v>12020468</v>
      </c>
      <c r="B161" s="71"/>
      <c r="C161" s="129"/>
      <c r="D161" s="133" t="s">
        <v>230</v>
      </c>
      <c r="E161" s="20"/>
      <c r="F161" s="97"/>
      <c r="G161" s="20"/>
      <c r="H161" s="97"/>
    </row>
    <row r="162" spans="1:8" s="87" customFormat="1" ht="18" x14ac:dyDescent="0.25">
      <c r="A162" s="70">
        <v>12020469</v>
      </c>
      <c r="B162" s="71"/>
      <c r="C162" s="129"/>
      <c r="D162" s="133" t="s">
        <v>231</v>
      </c>
      <c r="E162" s="20"/>
      <c r="F162" s="117"/>
      <c r="G162" s="20"/>
      <c r="H162" s="117"/>
    </row>
    <row r="163" spans="1:8" s="87" customFormat="1" ht="18" x14ac:dyDescent="0.25">
      <c r="A163" s="70">
        <v>12020470</v>
      </c>
      <c r="B163" s="71"/>
      <c r="C163" s="129"/>
      <c r="D163" s="148" t="s">
        <v>232</v>
      </c>
      <c r="E163" s="20"/>
      <c r="F163" s="117"/>
      <c r="G163" s="20"/>
      <c r="H163" s="117"/>
    </row>
    <row r="164" spans="1:8" s="87" customFormat="1" ht="18" x14ac:dyDescent="0.25">
      <c r="A164" s="70">
        <v>12020471</v>
      </c>
      <c r="B164" s="94" t="s">
        <v>14</v>
      </c>
      <c r="C164" s="95" t="s">
        <v>15</v>
      </c>
      <c r="D164" s="148" t="s">
        <v>1859</v>
      </c>
      <c r="E164" s="20">
        <v>25000</v>
      </c>
      <c r="F164" s="97">
        <v>50000</v>
      </c>
      <c r="G164" s="20"/>
      <c r="H164" s="97">
        <v>50000</v>
      </c>
    </row>
    <row r="165" spans="1:8" s="87" customFormat="1" ht="18" x14ac:dyDescent="0.25">
      <c r="A165" s="70">
        <v>12020472</v>
      </c>
      <c r="B165" s="71"/>
      <c r="C165" s="129"/>
      <c r="D165" s="148" t="s">
        <v>233</v>
      </c>
      <c r="E165" s="20"/>
      <c r="F165" s="117"/>
      <c r="G165" s="20"/>
      <c r="H165" s="117"/>
    </row>
    <row r="166" spans="1:8" s="87" customFormat="1" ht="18" x14ac:dyDescent="0.25">
      <c r="A166" s="70">
        <v>12020473</v>
      </c>
      <c r="B166" s="94" t="s">
        <v>14</v>
      </c>
      <c r="C166" s="95" t="s">
        <v>15</v>
      </c>
      <c r="D166" s="148" t="s">
        <v>234</v>
      </c>
      <c r="E166" s="20">
        <v>75000</v>
      </c>
      <c r="F166" s="97">
        <v>500000</v>
      </c>
      <c r="G166" s="20"/>
      <c r="H166" s="97">
        <v>500000</v>
      </c>
    </row>
    <row r="167" spans="1:8" s="87" customFormat="1" ht="18" x14ac:dyDescent="0.25">
      <c r="A167" s="70">
        <v>12020474</v>
      </c>
      <c r="B167" s="71"/>
      <c r="C167" s="129"/>
      <c r="D167" s="148" t="s">
        <v>235</v>
      </c>
      <c r="E167" s="20"/>
      <c r="F167" s="117"/>
      <c r="G167" s="20"/>
      <c r="H167" s="117"/>
    </row>
    <row r="168" spans="1:8" s="87" customFormat="1" ht="18" x14ac:dyDescent="0.25">
      <c r="A168" s="70">
        <v>12020475</v>
      </c>
      <c r="B168" s="71"/>
      <c r="C168" s="129"/>
      <c r="D168" s="148" t="s">
        <v>236</v>
      </c>
      <c r="E168" s="20"/>
      <c r="F168" s="117"/>
      <c r="G168" s="20"/>
      <c r="H168" s="117"/>
    </row>
    <row r="169" spans="1:8" s="87" customFormat="1" ht="18" x14ac:dyDescent="0.25">
      <c r="A169" s="70">
        <v>12020476</v>
      </c>
      <c r="B169" s="71"/>
      <c r="C169" s="129"/>
      <c r="D169" s="148" t="s">
        <v>237</v>
      </c>
      <c r="E169" s="20"/>
      <c r="F169" s="117"/>
      <c r="G169" s="20"/>
      <c r="H169" s="117"/>
    </row>
    <row r="170" spans="1:8" s="87" customFormat="1" ht="18" x14ac:dyDescent="0.25">
      <c r="A170" s="70">
        <v>12020477</v>
      </c>
      <c r="B170" s="71"/>
      <c r="C170" s="129"/>
      <c r="D170" s="148" t="s">
        <v>238</v>
      </c>
      <c r="E170" s="20"/>
      <c r="F170" s="117"/>
      <c r="G170" s="20"/>
      <c r="H170" s="117"/>
    </row>
    <row r="171" spans="1:8" s="87" customFormat="1" ht="18" x14ac:dyDescent="0.25">
      <c r="A171" s="70">
        <v>12020478</v>
      </c>
      <c r="B171" s="71"/>
      <c r="C171" s="129"/>
      <c r="D171" s="148" t="s">
        <v>239</v>
      </c>
      <c r="E171" s="20"/>
      <c r="F171" s="117"/>
      <c r="G171" s="20"/>
      <c r="H171" s="117"/>
    </row>
    <row r="172" spans="1:8" s="87" customFormat="1" ht="18" x14ac:dyDescent="0.25">
      <c r="A172" s="70">
        <v>12020479</v>
      </c>
      <c r="B172" s="94"/>
      <c r="C172" s="95"/>
      <c r="D172" s="148" t="s">
        <v>240</v>
      </c>
      <c r="E172" s="20"/>
      <c r="F172" s="97"/>
      <c r="G172" s="20"/>
      <c r="H172" s="97"/>
    </row>
    <row r="173" spans="1:8" s="87" customFormat="1" ht="18" x14ac:dyDescent="0.25">
      <c r="A173" s="70">
        <v>12020480</v>
      </c>
      <c r="B173" s="71"/>
      <c r="C173" s="129"/>
      <c r="D173" s="148" t="s">
        <v>241</v>
      </c>
      <c r="E173" s="20"/>
      <c r="F173" s="97"/>
      <c r="G173" s="20"/>
      <c r="H173" s="97"/>
    </row>
    <row r="174" spans="1:8" s="87" customFormat="1" ht="18" x14ac:dyDescent="0.25">
      <c r="A174" s="70">
        <v>12020481</v>
      </c>
      <c r="B174" s="94" t="s">
        <v>14</v>
      </c>
      <c r="C174" s="95" t="s">
        <v>15</v>
      </c>
      <c r="D174" s="148" t="s">
        <v>242</v>
      </c>
      <c r="E174" s="20">
        <v>100000</v>
      </c>
      <c r="F174" s="97">
        <v>74833466.620000005</v>
      </c>
      <c r="G174" s="20"/>
      <c r="H174" s="97" t="s">
        <v>1857</v>
      </c>
    </row>
    <row r="175" spans="1:8" s="87" customFormat="1" ht="18" x14ac:dyDescent="0.25">
      <c r="A175" s="70">
        <v>12020482</v>
      </c>
      <c r="B175" s="94" t="s">
        <v>14</v>
      </c>
      <c r="C175" s="95" t="s">
        <v>15</v>
      </c>
      <c r="D175" s="148" t="s">
        <v>243</v>
      </c>
      <c r="E175" s="20">
        <v>80000</v>
      </c>
      <c r="F175" s="97">
        <v>200000</v>
      </c>
      <c r="G175" s="20"/>
      <c r="H175" s="97">
        <v>200000</v>
      </c>
    </row>
    <row r="176" spans="1:8" s="87" customFormat="1" ht="18" x14ac:dyDescent="0.25">
      <c r="A176" s="70">
        <v>12020483</v>
      </c>
      <c r="B176" s="94" t="s">
        <v>14</v>
      </c>
      <c r="C176" s="95" t="s">
        <v>15</v>
      </c>
      <c r="D176" s="148" t="s">
        <v>244</v>
      </c>
      <c r="E176" s="20">
        <v>45000</v>
      </c>
      <c r="F176" s="117">
        <v>500000</v>
      </c>
      <c r="G176" s="20"/>
      <c r="H176" s="117">
        <v>500000</v>
      </c>
    </row>
    <row r="177" spans="1:8" s="87" customFormat="1" ht="18" x14ac:dyDescent="0.25">
      <c r="A177" s="70">
        <v>12020484</v>
      </c>
      <c r="B177" s="71"/>
      <c r="C177" s="129"/>
      <c r="D177" s="148" t="s">
        <v>245</v>
      </c>
      <c r="E177" s="20"/>
      <c r="F177" s="117"/>
      <c r="G177" s="20"/>
      <c r="H177" s="117"/>
    </row>
    <row r="178" spans="1:8" s="87" customFormat="1" ht="18" x14ac:dyDescent="0.25">
      <c r="A178" s="70">
        <v>12020485</v>
      </c>
      <c r="B178" s="71"/>
      <c r="C178" s="129"/>
      <c r="D178" s="148" t="s">
        <v>246</v>
      </c>
      <c r="E178" s="20"/>
      <c r="F178" s="117"/>
      <c r="G178" s="20"/>
      <c r="H178" s="117"/>
    </row>
    <row r="179" spans="1:8" s="87" customFormat="1" ht="18" x14ac:dyDescent="0.25">
      <c r="A179" s="70">
        <v>12020486</v>
      </c>
      <c r="B179" s="71"/>
      <c r="C179" s="129"/>
      <c r="D179" s="148" t="s">
        <v>247</v>
      </c>
      <c r="E179" s="20"/>
      <c r="F179" s="117"/>
      <c r="G179" s="20"/>
      <c r="H179" s="117"/>
    </row>
    <row r="180" spans="1:8" s="87" customFormat="1" ht="18" x14ac:dyDescent="0.25">
      <c r="A180" s="70">
        <v>12020487</v>
      </c>
      <c r="B180" s="94" t="s">
        <v>14</v>
      </c>
      <c r="C180" s="95" t="s">
        <v>15</v>
      </c>
      <c r="D180" s="148" t="s">
        <v>248</v>
      </c>
      <c r="E180" s="20">
        <v>40000</v>
      </c>
      <c r="F180" s="97">
        <v>200000</v>
      </c>
      <c r="G180" s="20"/>
      <c r="H180" s="97">
        <v>200000</v>
      </c>
    </row>
    <row r="181" spans="1:8" s="87" customFormat="1" ht="18" x14ac:dyDescent="0.25">
      <c r="A181" s="70">
        <v>12020488</v>
      </c>
      <c r="B181" s="71"/>
      <c r="C181" s="129"/>
      <c r="D181" s="148" t="s">
        <v>249</v>
      </c>
      <c r="E181" s="20">
        <v>800000</v>
      </c>
      <c r="F181" s="117"/>
      <c r="G181" s="20"/>
      <c r="H181" s="117"/>
    </row>
    <row r="182" spans="1:8" s="87" customFormat="1" ht="18" x14ac:dyDescent="0.25">
      <c r="A182" s="70">
        <v>12020489</v>
      </c>
      <c r="B182" s="94" t="s">
        <v>14</v>
      </c>
      <c r="C182" s="95" t="s">
        <v>15</v>
      </c>
      <c r="D182" s="148" t="s">
        <v>250</v>
      </c>
      <c r="E182" s="20"/>
      <c r="F182" s="97">
        <v>3000000</v>
      </c>
      <c r="G182" s="20">
        <v>1233800</v>
      </c>
      <c r="H182" s="97">
        <v>3000000</v>
      </c>
    </row>
    <row r="183" spans="1:8" s="87" customFormat="1" ht="18" x14ac:dyDescent="0.25">
      <c r="A183" s="70">
        <v>12020490</v>
      </c>
      <c r="B183" s="94"/>
      <c r="C183" s="95"/>
      <c r="D183" s="148" t="s">
        <v>251</v>
      </c>
      <c r="E183" s="20"/>
      <c r="F183" s="97">
        <v>800000</v>
      </c>
      <c r="G183" s="20"/>
      <c r="H183" s="97">
        <v>800000</v>
      </c>
    </row>
    <row r="184" spans="1:8" s="87" customFormat="1" ht="16.5" customHeight="1" x14ac:dyDescent="0.25">
      <c r="A184" s="70">
        <v>12020491</v>
      </c>
      <c r="B184" s="94"/>
      <c r="C184" s="95"/>
      <c r="D184" s="148" t="s">
        <v>252</v>
      </c>
      <c r="E184" s="20"/>
      <c r="F184" s="97"/>
      <c r="G184" s="20"/>
      <c r="H184" s="97"/>
    </row>
    <row r="185" spans="1:8" s="87" customFormat="1" thickBot="1" x14ac:dyDescent="0.3">
      <c r="A185" s="118">
        <v>12020492</v>
      </c>
      <c r="B185" s="94"/>
      <c r="C185" s="95"/>
      <c r="D185" s="149" t="s">
        <v>253</v>
      </c>
      <c r="E185" s="108"/>
      <c r="F185" s="109"/>
      <c r="G185" s="108"/>
      <c r="H185" s="109"/>
    </row>
    <row r="186" spans="1:8" s="87" customFormat="1" thickBot="1" x14ac:dyDescent="0.3">
      <c r="A186" s="119"/>
      <c r="B186" s="119"/>
      <c r="C186" s="150"/>
      <c r="D186" s="86" t="s">
        <v>90</v>
      </c>
      <c r="E186" s="121">
        <f>SUM(E120:E185)</f>
        <v>8306000</v>
      </c>
      <c r="F186" s="121">
        <f>SUM(F120:F185)</f>
        <v>131433466.62</v>
      </c>
      <c r="G186" s="121">
        <f>SUM(G120:G185)</f>
        <v>4090800</v>
      </c>
      <c r="H186" s="121">
        <f>SUM(H120:H185)</f>
        <v>146694455.30000001</v>
      </c>
    </row>
    <row r="187" spans="1:8" s="87" customFormat="1" ht="18" x14ac:dyDescent="0.25">
      <c r="A187" s="145">
        <v>12020500</v>
      </c>
      <c r="B187" s="146"/>
      <c r="C187" s="151"/>
      <c r="D187" s="125" t="s">
        <v>254</v>
      </c>
      <c r="E187" s="126"/>
      <c r="F187" s="127"/>
      <c r="G187" s="126"/>
      <c r="H187" s="127"/>
    </row>
    <row r="188" spans="1:8" s="87" customFormat="1" ht="18" customHeight="1" x14ac:dyDescent="0.25">
      <c r="A188" s="70">
        <v>12020501</v>
      </c>
      <c r="B188" s="94"/>
      <c r="C188" s="95"/>
      <c r="D188" s="96" t="s">
        <v>255</v>
      </c>
      <c r="E188" s="20">
        <v>50000</v>
      </c>
      <c r="F188" s="97">
        <v>1000000</v>
      </c>
      <c r="G188" s="20"/>
      <c r="H188" s="97"/>
    </row>
    <row r="189" spans="1:8" s="87" customFormat="1" ht="18" x14ac:dyDescent="0.25">
      <c r="A189" s="70">
        <v>12020502</v>
      </c>
      <c r="B189" s="71"/>
      <c r="C189" s="129"/>
      <c r="D189" s="96" t="s">
        <v>256</v>
      </c>
      <c r="E189" s="20"/>
      <c r="F189" s="117"/>
      <c r="G189" s="20"/>
      <c r="H189" s="117"/>
    </row>
    <row r="190" spans="1:8" s="87" customFormat="1" ht="18" x14ac:dyDescent="0.25">
      <c r="A190" s="70">
        <v>12020503</v>
      </c>
      <c r="B190" s="71"/>
      <c r="C190" s="129"/>
      <c r="D190" s="96" t="s">
        <v>257</v>
      </c>
      <c r="E190" s="20"/>
      <c r="F190" s="117"/>
      <c r="G190" s="20"/>
      <c r="H190" s="117"/>
    </row>
    <row r="191" spans="1:8" s="87" customFormat="1" ht="18" x14ac:dyDescent="0.25">
      <c r="A191" s="70">
        <v>12020504</v>
      </c>
      <c r="B191" s="71"/>
      <c r="C191" s="129"/>
      <c r="D191" s="96" t="s">
        <v>258</v>
      </c>
      <c r="E191" s="20"/>
      <c r="F191" s="117"/>
      <c r="G191" s="20"/>
      <c r="H191" s="117"/>
    </row>
    <row r="192" spans="1:8" s="87" customFormat="1" ht="18" x14ac:dyDescent="0.25">
      <c r="A192" s="70">
        <v>12020505</v>
      </c>
      <c r="B192" s="71"/>
      <c r="C192" s="129"/>
      <c r="D192" s="96" t="s">
        <v>259</v>
      </c>
      <c r="E192" s="20"/>
      <c r="F192" s="117">
        <v>236847</v>
      </c>
      <c r="G192" s="20"/>
      <c r="H192" s="117">
        <v>236847</v>
      </c>
    </row>
    <row r="193" spans="1:8" s="87" customFormat="1" ht="18" x14ac:dyDescent="0.25">
      <c r="A193" s="99">
        <v>12020502</v>
      </c>
      <c r="B193" s="152"/>
      <c r="C193" s="102"/>
      <c r="D193" s="96" t="s">
        <v>260</v>
      </c>
      <c r="E193" s="20"/>
      <c r="F193" s="97">
        <v>300000</v>
      </c>
      <c r="G193" s="20"/>
      <c r="H193" s="97">
        <v>300000</v>
      </c>
    </row>
    <row r="194" spans="1:8" s="87" customFormat="1" thickBot="1" x14ac:dyDescent="0.3">
      <c r="A194" s="105">
        <v>12020503</v>
      </c>
      <c r="B194" s="106"/>
      <c r="C194" s="153"/>
      <c r="D194" s="107" t="s">
        <v>261</v>
      </c>
      <c r="E194" s="108"/>
      <c r="F194" s="109"/>
      <c r="G194" s="108"/>
      <c r="H194" s="109"/>
    </row>
    <row r="195" spans="1:8" s="87" customFormat="1" thickBot="1" x14ac:dyDescent="0.3">
      <c r="A195" s="119"/>
      <c r="B195" s="119"/>
      <c r="C195" s="150"/>
      <c r="D195" s="86" t="s">
        <v>90</v>
      </c>
      <c r="E195" s="121">
        <f>SUM(E188:E194)</f>
        <v>50000</v>
      </c>
      <c r="F195" s="121">
        <f>SUM(F188:F194)</f>
        <v>1536847</v>
      </c>
      <c r="G195" s="121">
        <f>SUM(G188:G194)</f>
        <v>0</v>
      </c>
      <c r="H195" s="121">
        <f>SUM(H188:H194)</f>
        <v>536847</v>
      </c>
    </row>
    <row r="196" spans="1:8" s="87" customFormat="1" ht="18" x14ac:dyDescent="0.25">
      <c r="A196" s="145">
        <v>12020600</v>
      </c>
      <c r="B196" s="94"/>
      <c r="C196" s="151"/>
      <c r="D196" s="125" t="s">
        <v>262</v>
      </c>
      <c r="E196" s="126"/>
      <c r="F196" s="127"/>
      <c r="G196" s="126"/>
      <c r="H196" s="127"/>
    </row>
    <row r="197" spans="1:8" s="87" customFormat="1" ht="18" x14ac:dyDescent="0.25">
      <c r="A197" s="70">
        <v>12020601</v>
      </c>
      <c r="B197" s="94"/>
      <c r="C197" s="95"/>
      <c r="D197" s="133" t="s">
        <v>263</v>
      </c>
      <c r="E197" s="20"/>
      <c r="F197" s="97"/>
      <c r="G197" s="20"/>
      <c r="H197" s="97"/>
    </row>
    <row r="198" spans="1:8" s="87" customFormat="1" ht="18" x14ac:dyDescent="0.25">
      <c r="A198" s="70">
        <v>12020602</v>
      </c>
      <c r="B198" s="71"/>
      <c r="C198" s="129"/>
      <c r="D198" s="133" t="s">
        <v>264</v>
      </c>
      <c r="E198" s="20"/>
      <c r="F198" s="117"/>
      <c r="G198" s="20">
        <v>52000000</v>
      </c>
      <c r="H198" s="117">
        <v>70000000</v>
      </c>
    </row>
    <row r="199" spans="1:8" s="87" customFormat="1" ht="18" customHeight="1" x14ac:dyDescent="0.25">
      <c r="A199" s="70">
        <v>12020603</v>
      </c>
      <c r="B199" s="71"/>
      <c r="C199" s="129"/>
      <c r="D199" s="133" t="s">
        <v>265</v>
      </c>
      <c r="E199" s="20"/>
      <c r="F199" s="117"/>
      <c r="G199" s="20"/>
      <c r="H199" s="117"/>
    </row>
    <row r="200" spans="1:8" s="87" customFormat="1" ht="18" x14ac:dyDescent="0.25">
      <c r="A200" s="70">
        <v>12020604</v>
      </c>
      <c r="B200" s="71"/>
      <c r="C200" s="129"/>
      <c r="D200" s="133" t="s">
        <v>266</v>
      </c>
      <c r="E200" s="20"/>
      <c r="F200" s="117"/>
      <c r="G200" s="20"/>
      <c r="H200" s="117"/>
    </row>
    <row r="201" spans="1:8" s="87" customFormat="1" ht="18" x14ac:dyDescent="0.25">
      <c r="A201" s="70">
        <v>12020605</v>
      </c>
      <c r="B201" s="71"/>
      <c r="C201" s="129"/>
      <c r="D201" s="96" t="s">
        <v>267</v>
      </c>
      <c r="E201" s="20"/>
      <c r="F201" s="117"/>
      <c r="G201" s="20"/>
      <c r="H201" s="117"/>
    </row>
    <row r="202" spans="1:8" s="87" customFormat="1" ht="18" x14ac:dyDescent="0.25">
      <c r="A202" s="70">
        <v>12020606</v>
      </c>
      <c r="B202" s="71"/>
      <c r="C202" s="129"/>
      <c r="D202" s="96" t="s">
        <v>268</v>
      </c>
      <c r="E202" s="20"/>
      <c r="F202" s="117"/>
      <c r="G202" s="20"/>
      <c r="H202" s="117"/>
    </row>
    <row r="203" spans="1:8" s="87" customFormat="1" ht="18" x14ac:dyDescent="0.25">
      <c r="A203" s="70">
        <v>12020607</v>
      </c>
      <c r="B203" s="94"/>
      <c r="C203" s="95"/>
      <c r="D203" s="96" t="s">
        <v>269</v>
      </c>
      <c r="E203" s="20"/>
      <c r="F203" s="117"/>
      <c r="G203" s="20"/>
      <c r="H203" s="117"/>
    </row>
    <row r="204" spans="1:8" s="87" customFormat="1" ht="18" x14ac:dyDescent="0.25">
      <c r="A204" s="70" t="s">
        <v>270</v>
      </c>
      <c r="B204" s="94"/>
      <c r="C204" s="95"/>
      <c r="D204" s="96" t="s">
        <v>271</v>
      </c>
      <c r="E204" s="20">
        <v>700000</v>
      </c>
      <c r="F204" s="117">
        <v>2300000</v>
      </c>
      <c r="G204" s="20">
        <v>564000</v>
      </c>
      <c r="H204" s="117">
        <v>2300000</v>
      </c>
    </row>
    <row r="205" spans="1:8" s="87" customFormat="1" ht="18" x14ac:dyDescent="0.25">
      <c r="A205" s="70">
        <v>12020617</v>
      </c>
      <c r="B205" s="71"/>
      <c r="C205" s="129"/>
      <c r="D205" s="96" t="s">
        <v>272</v>
      </c>
      <c r="E205" s="20"/>
      <c r="F205" s="117"/>
      <c r="G205" s="20"/>
      <c r="H205" s="117"/>
    </row>
    <row r="206" spans="1:8" s="87" customFormat="1" ht="18" x14ac:dyDescent="0.25">
      <c r="A206" s="70">
        <v>12020618</v>
      </c>
      <c r="B206" s="71"/>
      <c r="C206" s="129"/>
      <c r="D206" s="96" t="s">
        <v>273</v>
      </c>
      <c r="E206" s="20"/>
      <c r="F206" s="117"/>
      <c r="G206" s="20"/>
      <c r="H206" s="117"/>
    </row>
    <row r="207" spans="1:8" s="87" customFormat="1" ht="18" x14ac:dyDescent="0.25">
      <c r="A207" s="70">
        <v>12020619</v>
      </c>
      <c r="B207" s="71"/>
      <c r="C207" s="129"/>
      <c r="D207" s="96" t="s">
        <v>274</v>
      </c>
      <c r="E207" s="20"/>
      <c r="F207" s="117"/>
      <c r="G207" s="20"/>
      <c r="H207" s="117"/>
    </row>
    <row r="208" spans="1:8" s="87" customFormat="1" ht="21" customHeight="1" x14ac:dyDescent="0.25">
      <c r="A208" s="70">
        <v>12020620</v>
      </c>
      <c r="B208" s="71"/>
      <c r="C208" s="129"/>
      <c r="D208" s="96" t="s">
        <v>275</v>
      </c>
      <c r="E208" s="20"/>
      <c r="F208" s="117"/>
      <c r="G208" s="20"/>
      <c r="H208" s="117"/>
    </row>
    <row r="209" spans="1:8" s="87" customFormat="1" ht="18" x14ac:dyDescent="0.25">
      <c r="A209" s="70">
        <v>12020621</v>
      </c>
      <c r="B209" s="71"/>
      <c r="C209" s="129"/>
      <c r="D209" s="96" t="s">
        <v>276</v>
      </c>
      <c r="E209" s="20"/>
      <c r="F209" s="117"/>
      <c r="G209" s="20"/>
      <c r="H209" s="117"/>
    </row>
    <row r="210" spans="1:8" s="87" customFormat="1" ht="18" x14ac:dyDescent="0.25">
      <c r="A210" s="70">
        <v>12020622</v>
      </c>
      <c r="B210" s="71"/>
      <c r="C210" s="129"/>
      <c r="D210" s="133" t="s">
        <v>277</v>
      </c>
      <c r="E210" s="20"/>
      <c r="F210" s="117"/>
      <c r="G210" s="20"/>
      <c r="H210" s="117"/>
    </row>
    <row r="211" spans="1:8" s="87" customFormat="1" ht="18" x14ac:dyDescent="0.25">
      <c r="A211" s="70">
        <v>12020623</v>
      </c>
      <c r="B211" s="71"/>
      <c r="C211" s="129"/>
      <c r="D211" s="133" t="s">
        <v>278</v>
      </c>
      <c r="E211" s="20"/>
      <c r="F211" s="117"/>
      <c r="G211" s="20"/>
      <c r="H211" s="117"/>
    </row>
    <row r="212" spans="1:8" s="87" customFormat="1" ht="18" x14ac:dyDescent="0.25">
      <c r="A212" s="70">
        <v>12020624</v>
      </c>
      <c r="B212" s="94"/>
      <c r="C212" s="95"/>
      <c r="D212" s="133" t="s">
        <v>279</v>
      </c>
      <c r="E212" s="20"/>
      <c r="F212" s="117"/>
      <c r="G212" s="20"/>
      <c r="H212" s="117"/>
    </row>
    <row r="213" spans="1:8" s="87" customFormat="1" ht="18" x14ac:dyDescent="0.25">
      <c r="A213" s="70">
        <v>12020625</v>
      </c>
      <c r="B213" s="94"/>
      <c r="C213" s="95"/>
      <c r="D213" s="133" t="s">
        <v>280</v>
      </c>
      <c r="E213" s="20"/>
      <c r="F213" s="97"/>
      <c r="G213" s="20"/>
      <c r="H213" s="97"/>
    </row>
    <row r="214" spans="1:8" s="87" customFormat="1" ht="18" x14ac:dyDescent="0.25">
      <c r="A214" s="70">
        <v>12020626</v>
      </c>
      <c r="B214" s="71"/>
      <c r="C214" s="129"/>
      <c r="D214" s="133" t="s">
        <v>281</v>
      </c>
      <c r="E214" s="20"/>
      <c r="F214" s="117"/>
      <c r="G214" s="20"/>
      <c r="H214" s="117"/>
    </row>
    <row r="215" spans="1:8" s="87" customFormat="1" ht="18" x14ac:dyDescent="0.25">
      <c r="A215" s="70">
        <v>12020627</v>
      </c>
      <c r="B215" s="71"/>
      <c r="C215" s="129"/>
      <c r="D215" s="133" t="s">
        <v>282</v>
      </c>
      <c r="E215" s="20"/>
      <c r="F215" s="117"/>
      <c r="G215" s="20"/>
      <c r="H215" s="117"/>
    </row>
    <row r="216" spans="1:8" s="87" customFormat="1" ht="18" x14ac:dyDescent="0.25">
      <c r="A216" s="70">
        <v>12020628</v>
      </c>
      <c r="B216" s="94"/>
      <c r="C216" s="95"/>
      <c r="D216" s="133" t="s">
        <v>283</v>
      </c>
      <c r="E216" s="20"/>
      <c r="F216" s="117"/>
      <c r="G216" s="20"/>
      <c r="H216" s="117"/>
    </row>
    <row r="217" spans="1:8" s="87" customFormat="1" ht="18" x14ac:dyDescent="0.25">
      <c r="A217" s="70">
        <v>12020629</v>
      </c>
      <c r="B217" s="71"/>
      <c r="C217" s="129"/>
      <c r="D217" s="96" t="s">
        <v>284</v>
      </c>
      <c r="E217" s="20"/>
      <c r="F217" s="97"/>
      <c r="G217" s="20"/>
      <c r="H217" s="97"/>
    </row>
    <row r="218" spans="1:8" s="87" customFormat="1" ht="18" x14ac:dyDescent="0.25">
      <c r="A218" s="70">
        <v>12020630</v>
      </c>
      <c r="B218" s="94"/>
      <c r="C218" s="95"/>
      <c r="D218" s="148" t="s">
        <v>285</v>
      </c>
      <c r="E218" s="20"/>
      <c r="F218" s="97"/>
      <c r="G218" s="20"/>
      <c r="H218" s="97"/>
    </row>
    <row r="219" spans="1:8" s="87" customFormat="1" thickBot="1" x14ac:dyDescent="0.3">
      <c r="A219" s="118">
        <v>12020631</v>
      </c>
      <c r="B219" s="154" t="s">
        <v>14</v>
      </c>
      <c r="C219" s="155" t="s">
        <v>15</v>
      </c>
      <c r="D219" s="107" t="s">
        <v>286</v>
      </c>
      <c r="E219" s="108"/>
      <c r="F219" s="109">
        <v>500000</v>
      </c>
      <c r="G219" s="108"/>
      <c r="H219" s="109">
        <v>500000</v>
      </c>
    </row>
    <row r="220" spans="1:8" s="87" customFormat="1" thickBot="1" x14ac:dyDescent="0.3">
      <c r="A220" s="156"/>
      <c r="B220" s="157"/>
      <c r="C220" s="158"/>
      <c r="D220" s="86" t="s">
        <v>90</v>
      </c>
      <c r="E220" s="121">
        <f>SUM(E197:E219)</f>
        <v>700000</v>
      </c>
      <c r="F220" s="121">
        <f>SUM(F197:F219)</f>
        <v>2800000</v>
      </c>
      <c r="G220" s="121">
        <f>SUM(G197:G219)</f>
        <v>52564000</v>
      </c>
      <c r="H220" s="121">
        <f>SUM(H197:H219)</f>
        <v>72800000</v>
      </c>
    </row>
    <row r="221" spans="1:8" s="87" customFormat="1" ht="18" x14ac:dyDescent="0.25">
      <c r="A221" s="145">
        <v>12020700</v>
      </c>
      <c r="B221" s="146"/>
      <c r="C221" s="151"/>
      <c r="D221" s="159" t="s">
        <v>287</v>
      </c>
      <c r="E221" s="126"/>
      <c r="F221" s="160"/>
      <c r="G221" s="126"/>
      <c r="H221" s="160"/>
    </row>
    <row r="222" spans="1:8" s="87" customFormat="1" ht="18" x14ac:dyDescent="0.25">
      <c r="A222" s="70">
        <v>12020701</v>
      </c>
      <c r="B222" s="94"/>
      <c r="C222" s="95"/>
      <c r="D222" s="133" t="s">
        <v>288</v>
      </c>
      <c r="E222" s="20">
        <v>640000</v>
      </c>
      <c r="F222" s="97">
        <v>4000000</v>
      </c>
      <c r="G222" s="20"/>
      <c r="H222" s="97">
        <v>4000000</v>
      </c>
    </row>
    <row r="223" spans="1:8" s="87" customFormat="1" ht="18" x14ac:dyDescent="0.25">
      <c r="A223" s="70">
        <v>12020702</v>
      </c>
      <c r="B223" s="71"/>
      <c r="C223" s="129"/>
      <c r="D223" s="133" t="s">
        <v>289</v>
      </c>
      <c r="E223" s="20"/>
      <c r="F223" s="117"/>
      <c r="G223" s="20"/>
      <c r="H223" s="117"/>
    </row>
    <row r="224" spans="1:8" s="87" customFormat="1" ht="18" x14ac:dyDescent="0.25">
      <c r="A224" s="70">
        <v>12020703</v>
      </c>
      <c r="B224" s="71"/>
      <c r="C224" s="129"/>
      <c r="D224" s="133" t="s">
        <v>290</v>
      </c>
      <c r="E224" s="20"/>
      <c r="F224" s="97"/>
      <c r="G224" s="20"/>
      <c r="H224" s="97"/>
    </row>
    <row r="225" spans="1:8" s="87" customFormat="1" ht="18" x14ac:dyDescent="0.25">
      <c r="A225" s="70">
        <v>12020704</v>
      </c>
      <c r="B225" s="71"/>
      <c r="C225" s="129"/>
      <c r="D225" s="133" t="s">
        <v>291</v>
      </c>
      <c r="E225" s="20"/>
      <c r="F225" s="117"/>
      <c r="G225" s="20"/>
      <c r="H225" s="117"/>
    </row>
    <row r="226" spans="1:8" s="87" customFormat="1" ht="18" x14ac:dyDescent="0.25">
      <c r="A226" s="70">
        <v>12020705</v>
      </c>
      <c r="B226" s="71"/>
      <c r="C226" s="129"/>
      <c r="D226" s="133" t="s">
        <v>292</v>
      </c>
      <c r="E226" s="20"/>
      <c r="F226" s="117"/>
      <c r="G226" s="20"/>
      <c r="H226" s="117"/>
    </row>
    <row r="227" spans="1:8" s="87" customFormat="1" ht="18" x14ac:dyDescent="0.25">
      <c r="A227" s="70">
        <v>12020706</v>
      </c>
      <c r="B227" s="71"/>
      <c r="C227" s="129"/>
      <c r="D227" s="133" t="s">
        <v>293</v>
      </c>
      <c r="E227" s="20"/>
      <c r="F227" s="117"/>
      <c r="G227" s="20"/>
      <c r="H227" s="117"/>
    </row>
    <row r="228" spans="1:8" s="87" customFormat="1" ht="18" x14ac:dyDescent="0.25">
      <c r="A228" s="70">
        <v>12020707</v>
      </c>
      <c r="B228" s="71"/>
      <c r="C228" s="129"/>
      <c r="D228" s="133" t="s">
        <v>294</v>
      </c>
      <c r="E228" s="20"/>
      <c r="F228" s="117"/>
      <c r="G228" s="20"/>
      <c r="H228" s="117"/>
    </row>
    <row r="229" spans="1:8" s="87" customFormat="1" ht="18" x14ac:dyDescent="0.25">
      <c r="A229" s="70">
        <v>12020708</v>
      </c>
      <c r="B229" s="71"/>
      <c r="C229" s="129"/>
      <c r="D229" s="133" t="s">
        <v>295</v>
      </c>
      <c r="E229" s="20"/>
      <c r="F229" s="117"/>
      <c r="G229" s="20"/>
      <c r="H229" s="117"/>
    </row>
    <row r="230" spans="1:8" s="87" customFormat="1" ht="18" x14ac:dyDescent="0.25">
      <c r="A230" s="70">
        <v>12020709</v>
      </c>
      <c r="B230" s="71"/>
      <c r="C230" s="129"/>
      <c r="D230" s="133" t="s">
        <v>296</v>
      </c>
      <c r="E230" s="20"/>
      <c r="F230" s="117"/>
      <c r="G230" s="20"/>
      <c r="H230" s="117"/>
    </row>
    <row r="231" spans="1:8" s="87" customFormat="1" ht="18" x14ac:dyDescent="0.25">
      <c r="A231" s="70">
        <v>12020710</v>
      </c>
      <c r="B231" s="71"/>
      <c r="C231" s="129"/>
      <c r="D231" s="133" t="s">
        <v>297</v>
      </c>
      <c r="E231" s="20"/>
      <c r="F231" s="117"/>
      <c r="G231" s="20"/>
      <c r="H231" s="117"/>
    </row>
    <row r="232" spans="1:8" s="87" customFormat="1" ht="18" x14ac:dyDescent="0.25">
      <c r="A232" s="70">
        <v>12020711</v>
      </c>
      <c r="B232" s="71"/>
      <c r="C232" s="129"/>
      <c r="D232" s="133" t="s">
        <v>298</v>
      </c>
      <c r="E232" s="20">
        <v>280000</v>
      </c>
      <c r="F232" s="97">
        <v>1500000</v>
      </c>
      <c r="G232" s="20">
        <v>765700</v>
      </c>
      <c r="H232" s="97">
        <v>1500000</v>
      </c>
    </row>
    <row r="233" spans="1:8" s="87" customFormat="1" ht="18" x14ac:dyDescent="0.25">
      <c r="A233" s="70">
        <v>12020712</v>
      </c>
      <c r="B233" s="94" t="s">
        <v>14</v>
      </c>
      <c r="C233" s="95" t="s">
        <v>15</v>
      </c>
      <c r="D233" s="133" t="s">
        <v>299</v>
      </c>
      <c r="E233" s="20"/>
      <c r="F233" s="117"/>
      <c r="G233" s="20"/>
      <c r="H233" s="117"/>
    </row>
    <row r="234" spans="1:8" s="87" customFormat="1" ht="18" x14ac:dyDescent="0.25">
      <c r="A234" s="70">
        <v>12020713</v>
      </c>
      <c r="B234" s="71"/>
      <c r="C234" s="129"/>
      <c r="D234" s="133" t="s">
        <v>300</v>
      </c>
      <c r="E234" s="20"/>
      <c r="F234" s="117"/>
      <c r="G234" s="20"/>
      <c r="H234" s="117"/>
    </row>
    <row r="235" spans="1:8" s="87" customFormat="1" ht="18" x14ac:dyDescent="0.25">
      <c r="A235" s="70">
        <v>12020714</v>
      </c>
      <c r="B235" s="71"/>
      <c r="C235" s="129"/>
      <c r="D235" s="133" t="s">
        <v>301</v>
      </c>
      <c r="E235" s="20"/>
      <c r="F235" s="117"/>
      <c r="G235" s="20"/>
      <c r="H235" s="117"/>
    </row>
    <row r="236" spans="1:8" s="87" customFormat="1" ht="18" x14ac:dyDescent="0.25">
      <c r="A236" s="70">
        <v>12020715</v>
      </c>
      <c r="B236" s="71"/>
      <c r="C236" s="129"/>
      <c r="D236" s="133" t="s">
        <v>302</v>
      </c>
      <c r="E236" s="20"/>
      <c r="F236" s="97"/>
      <c r="G236" s="20"/>
      <c r="H236" s="97"/>
    </row>
    <row r="237" spans="1:8" s="87" customFormat="1" ht="18" x14ac:dyDescent="0.25">
      <c r="A237" s="70">
        <v>12020716</v>
      </c>
      <c r="B237" s="94"/>
      <c r="C237" s="161"/>
      <c r="D237" s="133" t="s">
        <v>303</v>
      </c>
      <c r="E237" s="20">
        <v>110000</v>
      </c>
      <c r="F237" s="97">
        <v>1200000</v>
      </c>
      <c r="G237" s="20"/>
      <c r="H237" s="97">
        <v>1200000</v>
      </c>
    </row>
    <row r="238" spans="1:8" s="87" customFormat="1" ht="18" x14ac:dyDescent="0.25">
      <c r="A238" s="70">
        <v>12020717</v>
      </c>
      <c r="B238" s="94" t="s">
        <v>14</v>
      </c>
      <c r="C238" s="95" t="s">
        <v>15</v>
      </c>
      <c r="D238" s="133" t="s">
        <v>304</v>
      </c>
      <c r="E238" s="20"/>
      <c r="F238" s="117"/>
      <c r="G238" s="20"/>
      <c r="H238" s="117"/>
    </row>
    <row r="239" spans="1:8" s="87" customFormat="1" ht="36" x14ac:dyDescent="0.25">
      <c r="A239" s="70">
        <v>12020718</v>
      </c>
      <c r="B239" s="71"/>
      <c r="C239" s="129"/>
      <c r="D239" s="96" t="s">
        <v>305</v>
      </c>
      <c r="E239" s="20"/>
      <c r="F239" s="117"/>
      <c r="G239" s="20"/>
      <c r="H239" s="117"/>
    </row>
    <row r="240" spans="1:8" s="87" customFormat="1" ht="36" x14ac:dyDescent="0.25">
      <c r="A240" s="70">
        <v>12020719</v>
      </c>
      <c r="B240" s="94"/>
      <c r="C240" s="161"/>
      <c r="D240" s="133" t="s">
        <v>306</v>
      </c>
      <c r="E240" s="20"/>
      <c r="F240" s="97"/>
      <c r="G240" s="20"/>
      <c r="H240" s="97"/>
    </row>
    <row r="241" spans="1:8" s="87" customFormat="1" ht="23.25" customHeight="1" x14ac:dyDescent="0.25">
      <c r="A241" s="70">
        <v>12020720</v>
      </c>
      <c r="B241" s="94" t="s">
        <v>14</v>
      </c>
      <c r="C241" s="95" t="s">
        <v>15</v>
      </c>
      <c r="D241" s="133" t="s">
        <v>307</v>
      </c>
      <c r="E241" s="20">
        <v>200000</v>
      </c>
      <c r="F241" s="97">
        <v>1000000</v>
      </c>
      <c r="G241" s="20"/>
      <c r="H241" s="97">
        <v>1000000</v>
      </c>
    </row>
    <row r="242" spans="1:8" s="87" customFormat="1" ht="18" x14ac:dyDescent="0.25">
      <c r="A242" s="70">
        <v>12020721</v>
      </c>
      <c r="B242" s="94" t="s">
        <v>14</v>
      </c>
      <c r="C242" s="95" t="s">
        <v>15</v>
      </c>
      <c r="D242" s="96" t="s">
        <v>308</v>
      </c>
      <c r="E242" s="20">
        <v>50000</v>
      </c>
      <c r="F242" s="97">
        <v>250000</v>
      </c>
      <c r="G242" s="20"/>
      <c r="H242" s="97">
        <v>250000</v>
      </c>
    </row>
    <row r="243" spans="1:8" s="87" customFormat="1" ht="18" x14ac:dyDescent="0.25">
      <c r="A243" s="70">
        <v>12020722</v>
      </c>
      <c r="B243" s="71"/>
      <c r="C243" s="129"/>
      <c r="D243" s="96" t="s">
        <v>309</v>
      </c>
      <c r="E243" s="20">
        <v>28000</v>
      </c>
      <c r="F243" s="97">
        <v>1500000</v>
      </c>
      <c r="G243" s="20"/>
      <c r="H243" s="97">
        <v>1500000</v>
      </c>
    </row>
    <row r="244" spans="1:8" s="87" customFormat="1" ht="18" x14ac:dyDescent="0.25">
      <c r="A244" s="70">
        <v>12020723</v>
      </c>
      <c r="B244" s="94"/>
      <c r="C244" s="161"/>
      <c r="D244" s="96" t="s">
        <v>310</v>
      </c>
      <c r="E244" s="20"/>
      <c r="F244" s="97"/>
      <c r="G244" s="20"/>
      <c r="H244" s="97"/>
    </row>
    <row r="245" spans="1:8" s="87" customFormat="1" ht="18" x14ac:dyDescent="0.25">
      <c r="A245" s="70">
        <v>12020724</v>
      </c>
      <c r="B245" s="71"/>
      <c r="C245" s="129"/>
      <c r="D245" s="96" t="s">
        <v>311</v>
      </c>
      <c r="E245" s="20"/>
      <c r="F245" s="97"/>
      <c r="G245" s="20"/>
      <c r="H245" s="97"/>
    </row>
    <row r="246" spans="1:8" s="87" customFormat="1" ht="18" x14ac:dyDescent="0.25">
      <c r="A246" s="70">
        <v>12020725</v>
      </c>
      <c r="B246" s="71"/>
      <c r="C246" s="129"/>
      <c r="D246" s="96" t="s">
        <v>312</v>
      </c>
      <c r="E246" s="20"/>
      <c r="F246" s="97"/>
      <c r="G246" s="20"/>
      <c r="H246" s="97"/>
    </row>
    <row r="247" spans="1:8" s="87" customFormat="1" ht="18" x14ac:dyDescent="0.25">
      <c r="A247" s="70">
        <v>12020726</v>
      </c>
      <c r="B247" s="94"/>
      <c r="C247" s="161"/>
      <c r="D247" s="96" t="s">
        <v>313</v>
      </c>
      <c r="E247" s="20"/>
      <c r="F247" s="97"/>
      <c r="G247" s="20"/>
      <c r="H247" s="97"/>
    </row>
    <row r="248" spans="1:8" s="87" customFormat="1" ht="18" x14ac:dyDescent="0.25">
      <c r="A248" s="70">
        <v>12020727</v>
      </c>
      <c r="B248" s="94"/>
      <c r="C248" s="161"/>
      <c r="D248" s="96" t="s">
        <v>314</v>
      </c>
      <c r="E248" s="20"/>
      <c r="F248" s="117"/>
      <c r="G248" s="20"/>
      <c r="H248" s="117"/>
    </row>
    <row r="249" spans="1:8" s="87" customFormat="1" ht="36" x14ac:dyDescent="0.25">
      <c r="A249" s="70">
        <v>12020728</v>
      </c>
      <c r="B249" s="94" t="s">
        <v>14</v>
      </c>
      <c r="C249" s="95" t="s">
        <v>15</v>
      </c>
      <c r="D249" s="96" t="s">
        <v>315</v>
      </c>
      <c r="E249" s="20">
        <v>70000</v>
      </c>
      <c r="F249" s="97">
        <v>300000</v>
      </c>
      <c r="G249" s="20"/>
      <c r="H249" s="97"/>
    </row>
    <row r="250" spans="1:8" s="87" customFormat="1" ht="18" x14ac:dyDescent="0.25">
      <c r="A250" s="70">
        <v>12020729</v>
      </c>
      <c r="B250" s="94"/>
      <c r="C250" s="161"/>
      <c r="D250" s="96" t="s">
        <v>316</v>
      </c>
      <c r="E250" s="20"/>
      <c r="F250" s="97"/>
      <c r="G250" s="20"/>
      <c r="H250" s="97"/>
    </row>
    <row r="251" spans="1:8" s="87" customFormat="1" ht="18" x14ac:dyDescent="0.25">
      <c r="A251" s="70">
        <v>12020730</v>
      </c>
      <c r="B251" s="71"/>
      <c r="C251" s="129"/>
      <c r="D251" s="96" t="s">
        <v>317</v>
      </c>
      <c r="E251" s="20"/>
      <c r="F251" s="97"/>
      <c r="G251" s="20"/>
      <c r="H251" s="97"/>
    </row>
    <row r="252" spans="1:8" s="87" customFormat="1" ht="18" x14ac:dyDescent="0.25">
      <c r="A252" s="70">
        <v>12020731</v>
      </c>
      <c r="B252" s="94"/>
      <c r="C252" s="161"/>
      <c r="D252" s="96" t="s">
        <v>318</v>
      </c>
      <c r="E252" s="20"/>
      <c r="F252" s="97"/>
      <c r="G252" s="20"/>
      <c r="H252" s="97"/>
    </row>
    <row r="253" spans="1:8" s="87" customFormat="1" ht="18" x14ac:dyDescent="0.25">
      <c r="A253" s="70">
        <v>12020732</v>
      </c>
      <c r="B253" s="71"/>
      <c r="C253" s="129"/>
      <c r="D253" s="96" t="s">
        <v>319</v>
      </c>
      <c r="E253" s="20"/>
      <c r="F253" s="117"/>
      <c r="G253" s="20"/>
      <c r="H253" s="117"/>
    </row>
    <row r="254" spans="1:8" s="87" customFormat="1" ht="18" x14ac:dyDescent="0.25">
      <c r="A254" s="70">
        <v>12020733</v>
      </c>
      <c r="B254" s="71"/>
      <c r="C254" s="129"/>
      <c r="D254" s="96" t="s">
        <v>320</v>
      </c>
      <c r="E254" s="20"/>
      <c r="F254" s="117"/>
      <c r="G254" s="20"/>
      <c r="H254" s="117"/>
    </row>
    <row r="255" spans="1:8" s="87" customFormat="1" ht="36" x14ac:dyDescent="0.25">
      <c r="A255" s="70">
        <v>12020736</v>
      </c>
      <c r="B255" s="71"/>
      <c r="C255" s="129"/>
      <c r="D255" s="96" t="s">
        <v>321</v>
      </c>
      <c r="E255" s="20"/>
      <c r="F255" s="117"/>
      <c r="G255" s="20"/>
      <c r="H255" s="117"/>
    </row>
    <row r="256" spans="1:8" s="87" customFormat="1" ht="18" x14ac:dyDescent="0.25">
      <c r="A256" s="70">
        <v>12020737</v>
      </c>
      <c r="B256" s="71"/>
      <c r="C256" s="129"/>
      <c r="D256" s="96" t="s">
        <v>322</v>
      </c>
      <c r="E256" s="20"/>
      <c r="F256" s="117"/>
      <c r="G256" s="20"/>
      <c r="H256" s="117"/>
    </row>
    <row r="257" spans="1:8" s="87" customFormat="1" ht="18" x14ac:dyDescent="0.25">
      <c r="A257" s="70">
        <v>12020738</v>
      </c>
      <c r="B257" s="94" t="s">
        <v>14</v>
      </c>
      <c r="C257" s="95" t="s">
        <v>15</v>
      </c>
      <c r="D257" s="96" t="s">
        <v>323</v>
      </c>
      <c r="E257" s="20">
        <v>5200000</v>
      </c>
      <c r="F257" s="97">
        <v>8750000</v>
      </c>
      <c r="G257" s="20">
        <v>4567320</v>
      </c>
      <c r="H257" s="97">
        <v>8750000</v>
      </c>
    </row>
    <row r="258" spans="1:8" s="87" customFormat="1" ht="18" x14ac:dyDescent="0.25">
      <c r="A258" s="70">
        <v>12020739</v>
      </c>
      <c r="B258" s="71"/>
      <c r="C258" s="129"/>
      <c r="D258" s="96" t="s">
        <v>324</v>
      </c>
      <c r="E258" s="20"/>
      <c r="F258" s="117"/>
      <c r="G258" s="20"/>
      <c r="H258" s="117"/>
    </row>
    <row r="259" spans="1:8" s="87" customFormat="1" ht="18" x14ac:dyDescent="0.25">
      <c r="A259" s="70">
        <v>12020747</v>
      </c>
      <c r="B259" s="71"/>
      <c r="C259" s="129"/>
      <c r="D259" s="96" t="s">
        <v>325</v>
      </c>
      <c r="E259" s="20"/>
      <c r="F259" s="117"/>
      <c r="G259" s="20"/>
      <c r="H259" s="117"/>
    </row>
    <row r="260" spans="1:8" s="87" customFormat="1" ht="18" x14ac:dyDescent="0.25">
      <c r="A260" s="70">
        <v>12020748</v>
      </c>
      <c r="B260" s="94"/>
      <c r="C260" s="161"/>
      <c r="D260" s="96" t="s">
        <v>326</v>
      </c>
      <c r="E260" s="20"/>
      <c r="F260" s="97"/>
      <c r="G260" s="20"/>
      <c r="H260" s="97"/>
    </row>
    <row r="261" spans="1:8" s="87" customFormat="1" ht="18" x14ac:dyDescent="0.25">
      <c r="A261" s="70">
        <v>12020749</v>
      </c>
      <c r="B261" s="94" t="s">
        <v>14</v>
      </c>
      <c r="C261" s="95" t="s">
        <v>15</v>
      </c>
      <c r="D261" s="96" t="s">
        <v>327</v>
      </c>
      <c r="E261" s="20">
        <v>1500000</v>
      </c>
      <c r="F261" s="97">
        <v>4000000</v>
      </c>
      <c r="G261" s="20"/>
      <c r="H261" s="97">
        <v>4000000</v>
      </c>
    </row>
    <row r="262" spans="1:8" s="87" customFormat="1" thickBot="1" x14ac:dyDescent="0.3">
      <c r="A262" s="118">
        <v>12020750</v>
      </c>
      <c r="B262" s="130"/>
      <c r="C262" s="131"/>
      <c r="D262" s="107" t="s">
        <v>328</v>
      </c>
      <c r="E262" s="108"/>
      <c r="F262" s="109"/>
      <c r="G262" s="108"/>
      <c r="H262" s="109"/>
    </row>
    <row r="263" spans="1:8" s="87" customFormat="1" thickBot="1" x14ac:dyDescent="0.3">
      <c r="A263" s="119"/>
      <c r="B263" s="119"/>
      <c r="C263" s="150"/>
      <c r="D263" s="86" t="s">
        <v>90</v>
      </c>
      <c r="E263" s="121">
        <f>SUM(E222:E262)</f>
        <v>8078000</v>
      </c>
      <c r="F263" s="121">
        <f>SUM(F222:F262)</f>
        <v>22500000</v>
      </c>
      <c r="G263" s="121">
        <f>SUM(G222:G262)</f>
        <v>5333020</v>
      </c>
      <c r="H263" s="121">
        <f>SUM(H222:H262)</f>
        <v>22200000</v>
      </c>
    </row>
    <row r="264" spans="1:8" s="87" customFormat="1" ht="36" x14ac:dyDescent="0.25">
      <c r="A264" s="122">
        <v>120209</v>
      </c>
      <c r="B264" s="123"/>
      <c r="C264" s="162"/>
      <c r="D264" s="125" t="s">
        <v>329</v>
      </c>
      <c r="E264" s="126"/>
      <c r="F264" s="160"/>
      <c r="G264" s="126"/>
      <c r="H264" s="160"/>
    </row>
    <row r="265" spans="1:8" s="87" customFormat="1" ht="36" x14ac:dyDescent="0.25">
      <c r="A265" s="70">
        <v>12020904</v>
      </c>
      <c r="B265" s="71"/>
      <c r="C265" s="129"/>
      <c r="D265" s="96" t="s">
        <v>330</v>
      </c>
      <c r="E265" s="20"/>
      <c r="F265" s="97">
        <v>500000</v>
      </c>
      <c r="G265" s="20"/>
      <c r="H265" s="97">
        <v>500000</v>
      </c>
    </row>
    <row r="266" spans="1:8" s="87" customFormat="1" ht="18" x14ac:dyDescent="0.25">
      <c r="A266" s="70">
        <v>12020905</v>
      </c>
      <c r="B266" s="71"/>
      <c r="C266" s="129"/>
      <c r="D266" s="96" t="s">
        <v>331</v>
      </c>
      <c r="E266" s="20"/>
      <c r="F266" s="97">
        <v>500000</v>
      </c>
      <c r="G266" s="20"/>
      <c r="H266" s="97">
        <v>500000</v>
      </c>
    </row>
    <row r="267" spans="1:8" s="87" customFormat="1" ht="18" x14ac:dyDescent="0.25">
      <c r="A267" s="70">
        <v>12020906</v>
      </c>
      <c r="B267" s="71"/>
      <c r="C267" s="129"/>
      <c r="D267" s="96" t="s">
        <v>332</v>
      </c>
      <c r="E267" s="20">
        <v>63000</v>
      </c>
      <c r="F267" s="97">
        <v>2500000</v>
      </c>
      <c r="G267" s="20"/>
      <c r="H267" s="97">
        <v>2500000</v>
      </c>
    </row>
    <row r="268" spans="1:8" s="87" customFormat="1" thickBot="1" x14ac:dyDescent="0.3">
      <c r="A268" s="118">
        <v>12020907</v>
      </c>
      <c r="B268" s="130"/>
      <c r="C268" s="131"/>
      <c r="D268" s="107" t="s">
        <v>333</v>
      </c>
      <c r="E268" s="108"/>
      <c r="F268" s="109"/>
      <c r="G268" s="108"/>
      <c r="H268" s="109"/>
    </row>
    <row r="269" spans="1:8" s="87" customFormat="1" thickBot="1" x14ac:dyDescent="0.3">
      <c r="A269" s="119"/>
      <c r="B269" s="119"/>
      <c r="C269" s="150"/>
      <c r="D269" s="86" t="s">
        <v>90</v>
      </c>
      <c r="E269" s="121">
        <f>SUM(E265:E268)</f>
        <v>63000</v>
      </c>
      <c r="F269" s="121">
        <f>SUM(F265:F268)</f>
        <v>3500000</v>
      </c>
      <c r="G269" s="121">
        <f>SUM(G265:G268)</f>
        <v>0</v>
      </c>
      <c r="H269" s="121">
        <f>SUM(H265:H268)</f>
        <v>3500000</v>
      </c>
    </row>
    <row r="270" spans="1:8" s="87" customFormat="1" ht="18" x14ac:dyDescent="0.25">
      <c r="A270" s="145">
        <v>12021000</v>
      </c>
      <c r="B270" s="146"/>
      <c r="C270" s="163"/>
      <c r="D270" s="125" t="s">
        <v>334</v>
      </c>
      <c r="E270" s="126"/>
      <c r="F270" s="127"/>
      <c r="G270" s="126"/>
      <c r="H270" s="127"/>
    </row>
    <row r="271" spans="1:8" s="87" customFormat="1" ht="18" x14ac:dyDescent="0.25">
      <c r="A271" s="70">
        <v>12021001</v>
      </c>
      <c r="B271" s="71"/>
      <c r="C271" s="129"/>
      <c r="D271" s="133" t="s">
        <v>335</v>
      </c>
      <c r="E271" s="20"/>
      <c r="F271" s="117"/>
      <c r="G271" s="20"/>
      <c r="H271" s="117"/>
    </row>
    <row r="272" spans="1:8" s="87" customFormat="1" ht="18" x14ac:dyDescent="0.25">
      <c r="A272" s="70">
        <v>12021002</v>
      </c>
      <c r="B272" s="71"/>
      <c r="C272" s="129"/>
      <c r="D272" s="133" t="s">
        <v>336</v>
      </c>
      <c r="E272" s="20"/>
      <c r="F272" s="117"/>
      <c r="G272" s="20"/>
      <c r="H272" s="117"/>
    </row>
    <row r="273" spans="1:8" s="87" customFormat="1" ht="18" x14ac:dyDescent="0.25">
      <c r="A273" s="70">
        <v>12021003</v>
      </c>
      <c r="B273" s="71"/>
      <c r="C273" s="129"/>
      <c r="D273" s="133" t="s">
        <v>337</v>
      </c>
      <c r="E273" s="20"/>
      <c r="F273" s="117"/>
      <c r="G273" s="20"/>
      <c r="H273" s="117"/>
    </row>
    <row r="274" spans="1:8" s="87" customFormat="1" ht="18" x14ac:dyDescent="0.25">
      <c r="A274" s="70">
        <v>12021004</v>
      </c>
      <c r="B274" s="71"/>
      <c r="C274" s="129"/>
      <c r="D274" s="133" t="s">
        <v>338</v>
      </c>
      <c r="E274" s="20"/>
      <c r="F274" s="117"/>
      <c r="G274" s="20"/>
      <c r="H274" s="117"/>
    </row>
    <row r="275" spans="1:8" s="87" customFormat="1" ht="18" x14ac:dyDescent="0.25">
      <c r="A275" s="70">
        <v>12021005</v>
      </c>
      <c r="B275" s="71"/>
      <c r="C275" s="129"/>
      <c r="D275" s="133" t="s">
        <v>339</v>
      </c>
      <c r="E275" s="20"/>
      <c r="F275" s="117"/>
      <c r="G275" s="20"/>
      <c r="H275" s="117"/>
    </row>
    <row r="276" spans="1:8" s="87" customFormat="1" thickBot="1" x14ac:dyDescent="0.3">
      <c r="A276" s="118">
        <v>12021006</v>
      </c>
      <c r="B276" s="130"/>
      <c r="C276" s="131"/>
      <c r="D276" s="149" t="s">
        <v>340</v>
      </c>
      <c r="E276" s="108"/>
      <c r="F276" s="132"/>
      <c r="G276" s="108"/>
      <c r="H276" s="132"/>
    </row>
    <row r="277" spans="1:8" s="87" customFormat="1" thickBot="1" x14ac:dyDescent="0.3">
      <c r="A277" s="119"/>
      <c r="B277" s="119"/>
      <c r="C277" s="150"/>
      <c r="D277" s="86" t="s">
        <v>90</v>
      </c>
      <c r="E277" s="121">
        <f>SUM(E271:E276)</f>
        <v>0</v>
      </c>
      <c r="F277" s="121">
        <f>SUM(F271:F276)</f>
        <v>0</v>
      </c>
      <c r="G277" s="121">
        <f>SUM(G271:G276)</f>
        <v>0</v>
      </c>
      <c r="H277" s="121">
        <f>SUM(H271:H276)</f>
        <v>0</v>
      </c>
    </row>
    <row r="278" spans="1:8" s="87" customFormat="1" ht="18" x14ac:dyDescent="0.25">
      <c r="A278" s="145">
        <v>12021100</v>
      </c>
      <c r="B278" s="146"/>
      <c r="C278" s="151"/>
      <c r="D278" s="125" t="s">
        <v>341</v>
      </c>
      <c r="E278" s="126"/>
      <c r="F278" s="160"/>
      <c r="G278" s="126"/>
      <c r="H278" s="160"/>
    </row>
    <row r="279" spans="1:8" s="87" customFormat="1" ht="19.5" customHeight="1" x14ac:dyDescent="0.25">
      <c r="A279" s="70">
        <v>12021101</v>
      </c>
      <c r="B279" s="94"/>
      <c r="C279" s="161"/>
      <c r="D279" s="96" t="s">
        <v>342</v>
      </c>
      <c r="E279" s="20"/>
      <c r="F279" s="97"/>
      <c r="G279" s="20"/>
      <c r="H279" s="97"/>
    </row>
    <row r="280" spans="1:8" s="87" customFormat="1" ht="37.5" customHeight="1" x14ac:dyDescent="0.25">
      <c r="A280" s="70">
        <v>12021102</v>
      </c>
      <c r="B280" s="71"/>
      <c r="C280" s="129"/>
      <c r="D280" s="96" t="s">
        <v>343</v>
      </c>
      <c r="E280" s="20"/>
      <c r="F280" s="97"/>
      <c r="G280" s="20"/>
      <c r="H280" s="97"/>
    </row>
    <row r="281" spans="1:8" s="87" customFormat="1" ht="18" x14ac:dyDescent="0.25">
      <c r="A281" s="70">
        <v>12021103</v>
      </c>
      <c r="B281" s="71"/>
      <c r="C281" s="129"/>
      <c r="D281" s="96" t="s">
        <v>344</v>
      </c>
      <c r="E281" s="20"/>
      <c r="F281" s="97"/>
      <c r="G281" s="20"/>
      <c r="H281" s="97"/>
    </row>
    <row r="282" spans="1:8" s="87" customFormat="1" ht="18" x14ac:dyDescent="0.25">
      <c r="A282" s="70">
        <v>12021104</v>
      </c>
      <c r="B282" s="94" t="s">
        <v>14</v>
      </c>
      <c r="C282" s="95" t="s">
        <v>15</v>
      </c>
      <c r="D282" s="96" t="s">
        <v>345</v>
      </c>
      <c r="E282" s="20">
        <v>10894000</v>
      </c>
      <c r="F282" s="97">
        <v>19000000</v>
      </c>
      <c r="G282" s="20">
        <v>4567832</v>
      </c>
      <c r="H282" s="97">
        <v>20000000</v>
      </c>
    </row>
    <row r="283" spans="1:8" s="87" customFormat="1" ht="18" x14ac:dyDescent="0.25">
      <c r="A283" s="70">
        <v>12021105</v>
      </c>
      <c r="B283" s="94" t="s">
        <v>14</v>
      </c>
      <c r="C283" s="95" t="s">
        <v>15</v>
      </c>
      <c r="D283" s="96" t="s">
        <v>346</v>
      </c>
      <c r="E283" s="20">
        <v>9259000</v>
      </c>
      <c r="F283" s="97">
        <v>14000000</v>
      </c>
      <c r="G283" s="20">
        <v>11453000</v>
      </c>
      <c r="H283" s="97">
        <v>15000000</v>
      </c>
    </row>
    <row r="284" spans="1:8" s="87" customFormat="1" ht="18" x14ac:dyDescent="0.25">
      <c r="A284" s="70">
        <v>12021106</v>
      </c>
      <c r="B284" s="94" t="s">
        <v>14</v>
      </c>
      <c r="C284" s="95" t="s">
        <v>15</v>
      </c>
      <c r="D284" s="96" t="s">
        <v>347</v>
      </c>
      <c r="E284" s="20">
        <v>4326000</v>
      </c>
      <c r="F284" s="97">
        <v>5000000</v>
      </c>
      <c r="G284" s="20">
        <v>2346900</v>
      </c>
      <c r="H284" s="97">
        <v>5000000</v>
      </c>
    </row>
    <row r="285" spans="1:8" s="87" customFormat="1" ht="36" x14ac:dyDescent="0.25">
      <c r="A285" s="70">
        <v>12021107</v>
      </c>
      <c r="B285" s="71"/>
      <c r="C285" s="129"/>
      <c r="D285" s="96" t="s">
        <v>348</v>
      </c>
      <c r="E285" s="20"/>
      <c r="F285" s="97"/>
      <c r="G285" s="20"/>
      <c r="H285" s="97"/>
    </row>
    <row r="286" spans="1:8" s="87" customFormat="1" thickBot="1" x14ac:dyDescent="0.3">
      <c r="A286" s="118">
        <v>12021108</v>
      </c>
      <c r="B286" s="94" t="s">
        <v>14</v>
      </c>
      <c r="C286" s="95" t="s">
        <v>15</v>
      </c>
      <c r="D286" s="107" t="s">
        <v>349</v>
      </c>
      <c r="E286" s="108"/>
      <c r="F286" s="109"/>
      <c r="G286" s="108"/>
      <c r="H286" s="109"/>
    </row>
    <row r="287" spans="1:8" s="87" customFormat="1" thickBot="1" x14ac:dyDescent="0.3">
      <c r="A287" s="119"/>
      <c r="B287" s="119"/>
      <c r="C287" s="150"/>
      <c r="D287" s="86" t="s">
        <v>90</v>
      </c>
      <c r="E287" s="121">
        <f>SUM(E279:E286)</f>
        <v>24479000</v>
      </c>
      <c r="F287" s="121">
        <f>SUM(F279:F286)</f>
        <v>38000000</v>
      </c>
      <c r="G287" s="121">
        <f>SUM(G279:G286)</f>
        <v>18367732</v>
      </c>
      <c r="H287" s="121">
        <f>SUM(H279:H286)</f>
        <v>40000000</v>
      </c>
    </row>
    <row r="288" spans="1:8" s="87" customFormat="1" ht="18" x14ac:dyDescent="0.25">
      <c r="A288" s="145">
        <v>12021200</v>
      </c>
      <c r="B288" s="146"/>
      <c r="C288" s="163"/>
      <c r="D288" s="159" t="s">
        <v>350</v>
      </c>
      <c r="E288" s="126"/>
      <c r="F288" s="127"/>
      <c r="G288" s="126"/>
      <c r="H288" s="127"/>
    </row>
    <row r="289" spans="1:8" s="87" customFormat="1" ht="18" x14ac:dyDescent="0.25">
      <c r="A289" s="70">
        <v>12021201</v>
      </c>
      <c r="B289" s="71"/>
      <c r="C289" s="129"/>
      <c r="D289" s="133" t="s">
        <v>335</v>
      </c>
      <c r="E289" s="20"/>
      <c r="F289" s="117"/>
      <c r="G289" s="20"/>
      <c r="H289" s="117"/>
    </row>
    <row r="290" spans="1:8" s="87" customFormat="1" ht="18" x14ac:dyDescent="0.25">
      <c r="A290" s="70">
        <v>12021202</v>
      </c>
      <c r="B290" s="71"/>
      <c r="C290" s="129"/>
      <c r="D290" s="133" t="s">
        <v>351</v>
      </c>
      <c r="E290" s="20"/>
      <c r="F290" s="97"/>
      <c r="G290" s="20"/>
      <c r="H290" s="97"/>
    </row>
    <row r="291" spans="1:8" s="87" customFormat="1" ht="18" x14ac:dyDescent="0.25">
      <c r="A291" s="70">
        <v>12021203</v>
      </c>
      <c r="B291" s="71"/>
      <c r="C291" s="129"/>
      <c r="D291" s="133" t="s">
        <v>352</v>
      </c>
      <c r="E291" s="20"/>
      <c r="F291" s="117"/>
      <c r="G291" s="20"/>
      <c r="H291" s="117"/>
    </row>
    <row r="292" spans="1:8" s="87" customFormat="1" ht="18" x14ac:dyDescent="0.25">
      <c r="A292" s="70">
        <v>12021204</v>
      </c>
      <c r="B292" s="71"/>
      <c r="C292" s="129"/>
      <c r="D292" s="133" t="s">
        <v>353</v>
      </c>
      <c r="E292" s="20"/>
      <c r="F292" s="117"/>
      <c r="G292" s="20"/>
      <c r="H292" s="117"/>
    </row>
    <row r="293" spans="1:8" s="87" customFormat="1" ht="18" x14ac:dyDescent="0.25">
      <c r="A293" s="70">
        <v>12021205</v>
      </c>
      <c r="B293" s="71"/>
      <c r="C293" s="129"/>
      <c r="D293" s="133" t="s">
        <v>354</v>
      </c>
      <c r="E293" s="20"/>
      <c r="F293" s="97"/>
      <c r="G293" s="20"/>
      <c r="H293" s="97"/>
    </row>
    <row r="294" spans="1:8" s="87" customFormat="1" thickBot="1" x14ac:dyDescent="0.3">
      <c r="A294" s="118">
        <v>12021210</v>
      </c>
      <c r="B294" s="130"/>
      <c r="C294" s="131"/>
      <c r="D294" s="144" t="s">
        <v>355</v>
      </c>
      <c r="E294" s="108"/>
      <c r="F294" s="132"/>
      <c r="G294" s="108"/>
      <c r="H294" s="132"/>
    </row>
    <row r="295" spans="1:8" s="87" customFormat="1" thickBot="1" x14ac:dyDescent="0.3">
      <c r="A295" s="119"/>
      <c r="B295" s="119"/>
      <c r="C295" s="150"/>
      <c r="D295" s="86" t="s">
        <v>90</v>
      </c>
      <c r="E295" s="121">
        <f>SUM(E289:E294)</f>
        <v>0</v>
      </c>
      <c r="F295" s="121">
        <f>SUM(F289:F294)</f>
        <v>0</v>
      </c>
      <c r="G295" s="121">
        <f>SUM(G289:G294)</f>
        <v>0</v>
      </c>
      <c r="H295" s="121">
        <f>SUM(H289:H294)</f>
        <v>0</v>
      </c>
    </row>
    <row r="296" spans="1:8" s="87" customFormat="1" ht="18" x14ac:dyDescent="0.25">
      <c r="A296" s="164">
        <v>13000000</v>
      </c>
      <c r="B296" s="165"/>
      <c r="C296" s="166"/>
      <c r="D296" s="167" t="s">
        <v>356</v>
      </c>
      <c r="E296" s="126"/>
      <c r="F296" s="127"/>
      <c r="G296" s="126"/>
      <c r="H296" s="127"/>
    </row>
    <row r="297" spans="1:8" s="87" customFormat="1" ht="18" x14ac:dyDescent="0.25">
      <c r="A297" s="168">
        <v>13010100</v>
      </c>
      <c r="B297" s="169"/>
      <c r="C297" s="170"/>
      <c r="D297" s="171" t="s">
        <v>66</v>
      </c>
      <c r="E297" s="20"/>
      <c r="F297" s="117"/>
      <c r="G297" s="20"/>
      <c r="H297" s="117"/>
    </row>
    <row r="298" spans="1:8" s="87" customFormat="1" ht="18" x14ac:dyDescent="0.25">
      <c r="A298" s="172">
        <v>13010101</v>
      </c>
      <c r="B298" s="94"/>
      <c r="C298" s="161"/>
      <c r="D298" s="133" t="s">
        <v>357</v>
      </c>
      <c r="E298" s="20"/>
      <c r="F298" s="97">
        <v>10000000</v>
      </c>
      <c r="G298" s="20"/>
      <c r="H298" s="97"/>
    </row>
    <row r="299" spans="1:8" s="87" customFormat="1" thickBot="1" x14ac:dyDescent="0.3">
      <c r="A299" s="173">
        <v>13010102</v>
      </c>
      <c r="B299" s="94"/>
      <c r="C299" s="166"/>
      <c r="D299" s="144" t="s">
        <v>358</v>
      </c>
      <c r="E299" s="108"/>
      <c r="F299" s="109"/>
      <c r="G299" s="108"/>
      <c r="H299" s="109"/>
    </row>
    <row r="300" spans="1:8" s="87" customFormat="1" thickBot="1" x14ac:dyDescent="0.3">
      <c r="A300" s="119"/>
      <c r="B300" s="119"/>
      <c r="C300" s="150"/>
      <c r="D300" s="86" t="s">
        <v>90</v>
      </c>
      <c r="E300" s="121">
        <f>SUM(E298:E299)</f>
        <v>0</v>
      </c>
      <c r="F300" s="121">
        <f>SUM(F298:F299)</f>
        <v>10000000</v>
      </c>
      <c r="G300" s="121">
        <f>SUM(G298:G299)</f>
        <v>0</v>
      </c>
      <c r="H300" s="121">
        <f>SUM(H298:H299)</f>
        <v>0</v>
      </c>
    </row>
    <row r="301" spans="1:8" s="87" customFormat="1" ht="36" x14ac:dyDescent="0.25">
      <c r="A301" s="164" t="s">
        <v>359</v>
      </c>
      <c r="B301" s="165"/>
      <c r="C301" s="166"/>
      <c r="D301" s="167" t="s">
        <v>67</v>
      </c>
      <c r="E301" s="126"/>
      <c r="F301" s="127"/>
      <c r="G301" s="126"/>
      <c r="H301" s="127"/>
    </row>
    <row r="302" spans="1:8" s="174" customFormat="1" ht="36" x14ac:dyDescent="0.25">
      <c r="A302" s="172">
        <v>14030301</v>
      </c>
      <c r="B302" s="179"/>
      <c r="C302" s="161"/>
      <c r="D302" s="188" t="s">
        <v>360</v>
      </c>
      <c r="E302" s="189"/>
      <c r="F302" s="190"/>
      <c r="G302" s="189"/>
      <c r="H302" s="190"/>
    </row>
    <row r="303" spans="1:8" s="87" customFormat="1" ht="33" customHeight="1" thickBot="1" x14ac:dyDescent="0.3">
      <c r="A303" s="173">
        <v>14030302</v>
      </c>
      <c r="B303" s="175"/>
      <c r="C303" s="170"/>
      <c r="D303" s="144" t="s">
        <v>361</v>
      </c>
      <c r="E303" s="108"/>
      <c r="F303" s="132"/>
      <c r="G303" s="108"/>
      <c r="H303" s="132"/>
    </row>
    <row r="304" spans="1:8" s="87" customFormat="1" thickBot="1" x14ac:dyDescent="0.3">
      <c r="A304" s="119"/>
      <c r="B304" s="119"/>
      <c r="C304" s="150"/>
      <c r="D304" s="86" t="s">
        <v>90</v>
      </c>
      <c r="E304" s="121">
        <f>SUM(E302:E303)</f>
        <v>0</v>
      </c>
      <c r="F304" s="121">
        <f>SUM(F302:F303)</f>
        <v>0</v>
      </c>
      <c r="G304" s="121">
        <f>SUM(G302:G303)</f>
        <v>0</v>
      </c>
      <c r="H304" s="121">
        <f>SUM(H302:H303)</f>
        <v>0</v>
      </c>
    </row>
    <row r="305" spans="1:9" s="87" customFormat="1" ht="18" x14ac:dyDescent="0.25">
      <c r="A305" s="164">
        <v>14070000</v>
      </c>
      <c r="B305" s="165"/>
      <c r="C305" s="166"/>
      <c r="D305" s="167" t="s">
        <v>362</v>
      </c>
      <c r="E305" s="126"/>
      <c r="F305" s="127"/>
      <c r="G305" s="126"/>
      <c r="H305" s="127"/>
    </row>
    <row r="306" spans="1:9" s="87" customFormat="1" ht="18" x14ac:dyDescent="0.25">
      <c r="A306" s="168">
        <v>14070100</v>
      </c>
      <c r="B306" s="169"/>
      <c r="C306" s="170"/>
      <c r="D306" s="171" t="s">
        <v>362</v>
      </c>
      <c r="E306" s="20"/>
      <c r="F306" s="117"/>
      <c r="G306" s="20"/>
      <c r="H306" s="117"/>
    </row>
    <row r="307" spans="1:9" s="87" customFormat="1" ht="18" x14ac:dyDescent="0.25">
      <c r="A307" s="172">
        <v>14070101</v>
      </c>
      <c r="B307" s="94" t="s">
        <v>14</v>
      </c>
      <c r="C307" s="95" t="s">
        <v>15</v>
      </c>
      <c r="D307" s="133" t="s">
        <v>363</v>
      </c>
      <c r="E307" s="20"/>
      <c r="F307" s="117">
        <v>2300000</v>
      </c>
      <c r="G307" s="20"/>
      <c r="H307" s="117"/>
    </row>
    <row r="308" spans="1:9" s="87" customFormat="1" ht="36.75" thickBot="1" x14ac:dyDescent="0.3">
      <c r="A308" s="173">
        <v>14070102</v>
      </c>
      <c r="B308" s="94" t="s">
        <v>14</v>
      </c>
      <c r="C308" s="95" t="s">
        <v>15</v>
      </c>
      <c r="D308" s="144" t="s">
        <v>364</v>
      </c>
      <c r="E308" s="108">
        <v>1789000</v>
      </c>
      <c r="F308" s="109">
        <v>4000000</v>
      </c>
      <c r="G308" s="108">
        <v>1078900</v>
      </c>
      <c r="H308" s="109">
        <v>4000000</v>
      </c>
    </row>
    <row r="309" spans="1:9" s="87" customFormat="1" thickBot="1" x14ac:dyDescent="0.3">
      <c r="A309" s="119"/>
      <c r="B309" s="119"/>
      <c r="C309" s="176"/>
      <c r="D309" s="86" t="s">
        <v>90</v>
      </c>
      <c r="E309" s="121">
        <f>SUM(E307:E308)</f>
        <v>1789000</v>
      </c>
      <c r="F309" s="121">
        <f>SUM(F307:F308)</f>
        <v>6300000</v>
      </c>
      <c r="G309" s="121">
        <f>SUM(G307:G308)</f>
        <v>1078900</v>
      </c>
      <c r="H309" s="121">
        <f>SUM(H307:H308)</f>
        <v>4000000</v>
      </c>
    </row>
    <row r="310" spans="1:9" s="87" customFormat="1" ht="36" x14ac:dyDescent="0.25">
      <c r="A310" s="164">
        <v>3108</v>
      </c>
      <c r="B310" s="165"/>
      <c r="C310" s="177"/>
      <c r="D310" s="178" t="s">
        <v>365</v>
      </c>
      <c r="E310" s="126"/>
      <c r="F310" s="127"/>
      <c r="G310" s="126"/>
      <c r="H310" s="127"/>
    </row>
    <row r="311" spans="1:9" s="87" customFormat="1" ht="18" x14ac:dyDescent="0.25">
      <c r="A311" s="168">
        <v>310801</v>
      </c>
      <c r="B311" s="169"/>
      <c r="C311" s="179"/>
      <c r="D311" s="180" t="s">
        <v>366</v>
      </c>
      <c r="E311" s="20"/>
      <c r="F311" s="117"/>
      <c r="G311" s="20"/>
      <c r="H311" s="117"/>
    </row>
    <row r="312" spans="1:9" s="87" customFormat="1" ht="18" x14ac:dyDescent="0.25">
      <c r="A312" s="172">
        <v>31080101</v>
      </c>
      <c r="B312" s="179"/>
      <c r="C312" s="179"/>
      <c r="D312" s="133" t="s">
        <v>334</v>
      </c>
      <c r="E312" s="20"/>
      <c r="F312" s="117"/>
      <c r="G312" s="20"/>
      <c r="H312" s="117"/>
    </row>
    <row r="313" spans="1:9" s="87" customFormat="1" thickBot="1" x14ac:dyDescent="0.3">
      <c r="A313" s="173">
        <v>31080102</v>
      </c>
      <c r="B313" s="94"/>
      <c r="C313" s="177"/>
      <c r="D313" s="144" t="s">
        <v>367</v>
      </c>
      <c r="E313" s="108"/>
      <c r="F313" s="109"/>
      <c r="G313" s="108"/>
      <c r="H313" s="109"/>
      <c r="I313" s="98"/>
    </row>
    <row r="314" spans="1:9" s="184" customFormat="1" ht="17.25" thickBot="1" x14ac:dyDescent="0.3">
      <c r="A314" s="181"/>
      <c r="B314" s="181"/>
      <c r="C314" s="181"/>
      <c r="D314" s="182" t="s">
        <v>90</v>
      </c>
      <c r="E314" s="183">
        <f>SUM(E312:E313)</f>
        <v>0</v>
      </c>
      <c r="F314" s="183">
        <f>SUM(F312:F313)</f>
        <v>0</v>
      </c>
      <c r="G314" s="183">
        <f>SUM(G312:G313)</f>
        <v>0</v>
      </c>
      <c r="H314" s="183">
        <f>SUM(H312:H313)</f>
        <v>0</v>
      </c>
    </row>
    <row r="315" spans="1:9" s="184" customFormat="1" ht="17.25" thickBot="1" x14ac:dyDescent="0.3">
      <c r="A315" s="185"/>
      <c r="B315" s="185"/>
      <c r="C315" s="185"/>
      <c r="D315" s="186" t="s">
        <v>368</v>
      </c>
      <c r="E315" s="183">
        <f>E18+E24+E30+E118+E186+E195+E220+E263+E269+E277+E287+E295+E300+E304+E309+E314</f>
        <v>5808351331.5100002</v>
      </c>
      <c r="F315" s="183">
        <f>F18+F24+F30+F118+F186+F195+F220+F263+F269+F277+F287+F295+F300+F304+F309+F314</f>
        <v>9843751377.0400066</v>
      </c>
      <c r="G315" s="183">
        <f>G18+G24+G30+G118+G186+G195+G220+G263+G269+G277+G287+G295+G300+G304+G309+G314</f>
        <v>5179140977.5</v>
      </c>
      <c r="H315" s="183">
        <f>H18+H24+H30+H118+H186+H195+H220+H263+H269+H277+H287+H295+H300+H304+H309+H314</f>
        <v>11221066936.299999</v>
      </c>
    </row>
  </sheetData>
  <mergeCells count="4">
    <mergeCell ref="A1:H1"/>
    <mergeCell ref="A2:H2"/>
    <mergeCell ref="A3:H3"/>
    <mergeCell ref="A4:H4"/>
  </mergeCells>
  <pageMargins left="0.43307086614173229" right="0" top="0.51181102362204722" bottom="0.51181102362204722" header="0.31496062992125984" footer="0.31496062992125984"/>
  <pageSetup paperSize="9" scale="69" fitToHeight="0" orientation="landscape" verticalDpi="300" r:id="rId1"/>
  <headerFooter>
    <oddFooter>&amp;C&amp;"Arial,Regular"&amp;16Page &amp;P&amp;R&amp;"Arial,Regular"&amp;14&amp;A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149"/>
  <sheetViews>
    <sheetView view="pageBreakPreview" topLeftCell="A1936" zoomScale="70" zoomScaleNormal="100" zoomScaleSheetLayoutView="70" workbookViewId="0">
      <selection activeCell="I1954" sqref="I1954"/>
    </sheetView>
  </sheetViews>
  <sheetFormatPr defaultColWidth="9.140625" defaultRowHeight="18.75" x14ac:dyDescent="0.3"/>
  <cols>
    <col min="1" max="1" width="19.28515625" style="466" customWidth="1"/>
    <col min="2" max="2" width="10.5703125" style="467" customWidth="1"/>
    <col min="3" max="3" width="14.85546875" style="468" customWidth="1"/>
    <col min="4" max="4" width="12.7109375" style="469" customWidth="1"/>
    <col min="5" max="5" width="47.42578125" style="87" customWidth="1"/>
    <col min="6" max="6" width="27.85546875" style="87" customWidth="1"/>
    <col min="7" max="7" width="28.42578125" style="87" customWidth="1"/>
    <col min="8" max="8" width="28.140625" style="87" customWidth="1"/>
    <col min="9" max="9" width="27.85546875" style="87" customWidth="1"/>
    <col min="10" max="16384" width="9.140625" style="87"/>
  </cols>
  <sheetData>
    <row r="1" spans="1:9" ht="28.5" x14ac:dyDescent="0.45">
      <c r="A1" s="1235" t="s">
        <v>0</v>
      </c>
      <c r="B1" s="1236"/>
      <c r="C1" s="1236"/>
      <c r="D1" s="1236"/>
      <c r="E1" s="1236"/>
      <c r="F1" s="1236"/>
      <c r="G1" s="1236"/>
      <c r="H1" s="1236"/>
      <c r="I1" s="1237"/>
    </row>
    <row r="2" spans="1:9" ht="22.5" x14ac:dyDescent="0.3">
      <c r="A2" s="1238" t="s">
        <v>1</v>
      </c>
      <c r="B2" s="1239"/>
      <c r="C2" s="1239"/>
      <c r="D2" s="1239"/>
      <c r="E2" s="1239"/>
      <c r="F2" s="1239"/>
      <c r="G2" s="1239"/>
      <c r="H2" s="1239"/>
      <c r="I2" s="1240"/>
    </row>
    <row r="3" spans="1:9" ht="23.25" x14ac:dyDescent="0.35">
      <c r="A3" s="1241" t="s">
        <v>879</v>
      </c>
      <c r="B3" s="1242"/>
      <c r="C3" s="1242"/>
      <c r="D3" s="1242"/>
      <c r="E3" s="1242"/>
      <c r="F3" s="1242"/>
      <c r="G3" s="1242"/>
      <c r="H3" s="1242"/>
      <c r="I3" s="1243"/>
    </row>
    <row r="4" spans="1:9" ht="23.25" thickBot="1" x14ac:dyDescent="0.3">
      <c r="A4" s="1244" t="s">
        <v>369</v>
      </c>
      <c r="B4" s="1245"/>
      <c r="C4" s="1245"/>
      <c r="D4" s="1245"/>
      <c r="E4" s="1245"/>
      <c r="F4" s="1245"/>
      <c r="G4" s="1245"/>
      <c r="H4" s="1245"/>
      <c r="I4" s="1246"/>
    </row>
    <row r="5" spans="1:9" ht="30" customHeight="1" thickBot="1" x14ac:dyDescent="0.3">
      <c r="A5" s="1247" t="s">
        <v>1463</v>
      </c>
      <c r="B5" s="1248"/>
      <c r="C5" s="1248"/>
      <c r="D5" s="1248"/>
      <c r="E5" s="1248"/>
      <c r="F5" s="1248"/>
      <c r="G5" s="1248"/>
      <c r="H5" s="1248"/>
      <c r="I5" s="1249"/>
    </row>
    <row r="6" spans="1:9" ht="36.75" thickBot="1" x14ac:dyDescent="0.3">
      <c r="A6" s="191" t="s">
        <v>370</v>
      </c>
      <c r="B6" s="2" t="s">
        <v>78</v>
      </c>
      <c r="C6" s="192" t="s">
        <v>371</v>
      </c>
      <c r="D6" s="2" t="s">
        <v>4</v>
      </c>
      <c r="E6" s="193" t="s">
        <v>79</v>
      </c>
      <c r="F6" s="2" t="s">
        <v>372</v>
      </c>
      <c r="G6" s="2" t="s">
        <v>7</v>
      </c>
      <c r="H6" s="2" t="s">
        <v>740</v>
      </c>
      <c r="I6" s="2" t="s">
        <v>882</v>
      </c>
    </row>
    <row r="7" spans="1:9" ht="21.95" customHeight="1" x14ac:dyDescent="0.3">
      <c r="A7" s="194">
        <v>11100100100</v>
      </c>
      <c r="B7" s="6" t="s">
        <v>19</v>
      </c>
      <c r="C7" s="195"/>
      <c r="D7" s="12"/>
      <c r="E7" s="196" t="s">
        <v>373</v>
      </c>
      <c r="F7" s="197">
        <f>F37</f>
        <v>199130440.22650003</v>
      </c>
      <c r="G7" s="197">
        <f>G37</f>
        <v>228018548.87</v>
      </c>
      <c r="H7" s="197">
        <f>H37</f>
        <v>312473976.65250003</v>
      </c>
      <c r="I7" s="197">
        <f>I37</f>
        <v>202888451.648</v>
      </c>
    </row>
    <row r="8" spans="1:9" ht="21.95" customHeight="1" x14ac:dyDescent="0.25">
      <c r="A8" s="198">
        <v>11101300100</v>
      </c>
      <c r="B8" s="12" t="s">
        <v>19</v>
      </c>
      <c r="C8" s="199"/>
      <c r="D8" s="12"/>
      <c r="E8" s="133" t="s">
        <v>374</v>
      </c>
      <c r="F8" s="200">
        <f>F186</f>
        <v>19215760.670000002</v>
      </c>
      <c r="G8" s="200">
        <f>G186</f>
        <v>21055760.670000002</v>
      </c>
      <c r="H8" s="200">
        <f>H186</f>
        <v>10316820.502499999</v>
      </c>
      <c r="I8" s="200">
        <f>I186</f>
        <v>15773221.902000001</v>
      </c>
    </row>
    <row r="9" spans="1:9" ht="21.95" customHeight="1" x14ac:dyDescent="0.3">
      <c r="A9" s="201">
        <v>11200100100</v>
      </c>
      <c r="B9" s="12" t="s">
        <v>19</v>
      </c>
      <c r="C9" s="202"/>
      <c r="D9" s="12"/>
      <c r="E9" s="133" t="s">
        <v>375</v>
      </c>
      <c r="F9" s="203">
        <f>F270</f>
        <v>83589687.650000006</v>
      </c>
      <c r="G9" s="203">
        <f>G270</f>
        <v>97959687.650000006</v>
      </c>
      <c r="H9" s="203">
        <f>H270</f>
        <v>61847765.737500004</v>
      </c>
      <c r="I9" s="203">
        <f>I270</f>
        <v>107893946.59999999</v>
      </c>
    </row>
    <row r="10" spans="1:9" ht="21.95" customHeight="1" x14ac:dyDescent="0.25">
      <c r="A10" s="198">
        <v>12500100100</v>
      </c>
      <c r="B10" s="12" t="s">
        <v>19</v>
      </c>
      <c r="C10" s="199"/>
      <c r="D10" s="12"/>
      <c r="E10" s="133" t="s">
        <v>376</v>
      </c>
      <c r="F10" s="204">
        <f>F320</f>
        <v>161047313.48349997</v>
      </c>
      <c r="G10" s="204">
        <f>G320</f>
        <v>227607925.53</v>
      </c>
      <c r="H10" s="204">
        <f>H320</f>
        <v>155720103.14749998</v>
      </c>
      <c r="I10" s="204">
        <f>I320</f>
        <v>262592252.21850002</v>
      </c>
    </row>
    <row r="11" spans="1:9" ht="21.95" customHeight="1" x14ac:dyDescent="0.25">
      <c r="A11" s="198">
        <v>22000100100</v>
      </c>
      <c r="B11" s="12" t="s">
        <v>19</v>
      </c>
      <c r="C11" s="199"/>
      <c r="D11" s="12"/>
      <c r="E11" s="133" t="s">
        <v>377</v>
      </c>
      <c r="F11" s="200">
        <f>F406</f>
        <v>347671828.55759996</v>
      </c>
      <c r="G11" s="200">
        <f>G406</f>
        <v>1012832168.01</v>
      </c>
      <c r="H11" s="200">
        <f>H406</f>
        <v>268267201.9725</v>
      </c>
      <c r="I11" s="200">
        <f>I406</f>
        <v>598017386.35799992</v>
      </c>
    </row>
    <row r="12" spans="1:9" ht="21.95" customHeight="1" x14ac:dyDescent="0.25">
      <c r="A12" s="198">
        <v>55100300100</v>
      </c>
      <c r="B12" s="12" t="s">
        <v>19</v>
      </c>
      <c r="C12" s="199"/>
      <c r="D12" s="12" t="s">
        <v>53</v>
      </c>
      <c r="E12" s="133" t="s">
        <v>378</v>
      </c>
      <c r="F12" s="200">
        <f>F593</f>
        <v>1239969849.7146001</v>
      </c>
      <c r="G12" s="200">
        <f>G593</f>
        <v>1519985812.9520001</v>
      </c>
      <c r="H12" s="200">
        <f>H593</f>
        <v>1039677653.164</v>
      </c>
      <c r="I12" s="200">
        <f>I593</f>
        <v>2554485940.0810003</v>
      </c>
    </row>
    <row r="13" spans="1:9" ht="21.95" customHeight="1" x14ac:dyDescent="0.25">
      <c r="A13" s="198">
        <v>52100100100</v>
      </c>
      <c r="B13" s="12" t="s">
        <v>19</v>
      </c>
      <c r="C13" s="199"/>
      <c r="D13" s="12"/>
      <c r="E13" s="133" t="s">
        <v>379</v>
      </c>
      <c r="F13" s="204">
        <f>F1063</f>
        <v>691729354.46000004</v>
      </c>
      <c r="G13" s="204">
        <f>G1063</f>
        <v>849139514</v>
      </c>
      <c r="H13" s="204">
        <f>H1063</f>
        <v>465256264.59000003</v>
      </c>
      <c r="I13" s="204">
        <f>I1063</f>
        <v>848292731.48000002</v>
      </c>
    </row>
    <row r="14" spans="1:9" ht="21.95" customHeight="1" x14ac:dyDescent="0.25">
      <c r="A14" s="198">
        <v>21500100100</v>
      </c>
      <c r="B14" s="12" t="s">
        <v>19</v>
      </c>
      <c r="C14" s="199"/>
      <c r="D14" s="12"/>
      <c r="E14" s="133" t="s">
        <v>380</v>
      </c>
      <c r="F14" s="200">
        <f>F1134</f>
        <v>243368622.40000001</v>
      </c>
      <c r="G14" s="200">
        <f>G1134</f>
        <v>219728174</v>
      </c>
      <c r="H14" s="200">
        <f>H1134</f>
        <v>104328043.5</v>
      </c>
      <c r="I14" s="200">
        <f>I1134</f>
        <v>320381858.17399997</v>
      </c>
    </row>
    <row r="15" spans="1:9" ht="21.95" customHeight="1" x14ac:dyDescent="0.25">
      <c r="A15" s="198">
        <v>22400100100</v>
      </c>
      <c r="B15" s="12" t="s">
        <v>19</v>
      </c>
      <c r="C15" s="199"/>
      <c r="D15" s="12"/>
      <c r="E15" s="133" t="s">
        <v>381</v>
      </c>
      <c r="F15" s="200">
        <f>F1365</f>
        <v>135123946.5165</v>
      </c>
      <c r="G15" s="200">
        <f>G1365</f>
        <v>202605185.06999999</v>
      </c>
      <c r="H15" s="200">
        <f>H1365</f>
        <v>90117405.80250001</v>
      </c>
      <c r="I15" s="200">
        <f>I1365</f>
        <v>193210482.75400001</v>
      </c>
    </row>
    <row r="16" spans="1:9" ht="21.95" customHeight="1" x14ac:dyDescent="0.25">
      <c r="A16" s="198">
        <v>55100200100</v>
      </c>
      <c r="B16" s="12" t="s">
        <v>19</v>
      </c>
      <c r="C16" s="199"/>
      <c r="D16" s="12"/>
      <c r="E16" s="133" t="s">
        <v>382</v>
      </c>
      <c r="F16" s="204">
        <f>F1725</f>
        <v>145345511.17000002</v>
      </c>
      <c r="G16" s="204">
        <f>G1725</f>
        <v>189556807</v>
      </c>
      <c r="H16" s="204">
        <f>H1725</f>
        <v>124882554.73</v>
      </c>
      <c r="I16" s="204">
        <f>I1725</f>
        <v>187532329.368</v>
      </c>
    </row>
    <row r="17" spans="1:9" ht="21.95" customHeight="1" x14ac:dyDescent="0.25">
      <c r="A17" s="198">
        <v>22000300100</v>
      </c>
      <c r="B17" s="12" t="s">
        <v>19</v>
      </c>
      <c r="C17" s="199"/>
      <c r="D17" s="12"/>
      <c r="E17" s="133" t="s">
        <v>383</v>
      </c>
      <c r="F17" s="200">
        <f>F1792</f>
        <v>21252917.109999999</v>
      </c>
      <c r="G17" s="200">
        <f>G1792</f>
        <v>84814101.650000006</v>
      </c>
      <c r="H17" s="200">
        <f>H1792</f>
        <v>16236066.237500001</v>
      </c>
      <c r="I17" s="200">
        <f>I1792</f>
        <v>106483734.096</v>
      </c>
    </row>
    <row r="18" spans="1:9" ht="21.95" customHeight="1" thickBot="1" x14ac:dyDescent="0.3">
      <c r="A18" s="205">
        <v>53500100100</v>
      </c>
      <c r="B18" s="12" t="s">
        <v>19</v>
      </c>
      <c r="C18" s="199"/>
      <c r="D18" s="12"/>
      <c r="E18" s="133" t="s">
        <v>384</v>
      </c>
      <c r="F18" s="200">
        <f>F1973</f>
        <v>85281329.271000013</v>
      </c>
      <c r="G18" s="200">
        <f>G1973</f>
        <v>192602966.45999998</v>
      </c>
      <c r="H18" s="200">
        <f>H1973</f>
        <v>87416588.484999999</v>
      </c>
      <c r="I18" s="200">
        <f>I1973</f>
        <v>163116137.59999999</v>
      </c>
    </row>
    <row r="19" spans="1:9" ht="21.95" customHeight="1" thickBot="1" x14ac:dyDescent="0.3">
      <c r="A19" s="206"/>
      <c r="B19" s="207"/>
      <c r="C19" s="208"/>
      <c r="D19" s="207"/>
      <c r="E19" s="209" t="s">
        <v>51</v>
      </c>
      <c r="F19" s="210">
        <f>SUM(F7:F18)</f>
        <v>3372726561.2297006</v>
      </c>
      <c r="G19" s="210">
        <f>SUM(G7:G18)</f>
        <v>4845906651.8619995</v>
      </c>
      <c r="H19" s="210">
        <f>SUM(H7:H18)</f>
        <v>2736540444.5215006</v>
      </c>
      <c r="I19" s="210">
        <f>SUM(I7:I18)</f>
        <v>5560668472.2795</v>
      </c>
    </row>
    <row r="20" spans="1:9" ht="21.95" customHeight="1" thickBot="1" x14ac:dyDescent="0.3">
      <c r="A20" s="1250" t="s">
        <v>385</v>
      </c>
      <c r="B20" s="1251"/>
      <c r="C20" s="1251"/>
      <c r="D20" s="1251"/>
      <c r="E20" s="1251"/>
      <c r="F20" s="1251"/>
      <c r="G20" s="1251"/>
      <c r="H20" s="1251"/>
      <c r="I20" s="1252"/>
    </row>
    <row r="21" spans="1:9" ht="21.95" customHeight="1" x14ac:dyDescent="0.25">
      <c r="A21" s="211"/>
      <c r="B21" s="212"/>
      <c r="C21" s="213"/>
      <c r="D21" s="212"/>
      <c r="E21" s="178" t="s">
        <v>47</v>
      </c>
      <c r="F21" s="214">
        <f>F35+F184+F268+F318+F404+F591+F1061+F1136+F1363+F1723+F1790+F1971</f>
        <v>2537491891.6996999</v>
      </c>
      <c r="G21" s="214">
        <f>G35+G184+G268+G318+G404+G591+G1061+G1136+G1363+G1723+G1790+G1971</f>
        <v>3553500751.8620005</v>
      </c>
      <c r="H21" s="214">
        <f>H35+H184+H268+H318+H404+H591+H1061+H1136+H1363+H1723+H1790+H1971</f>
        <v>1984282297.6715</v>
      </c>
      <c r="I21" s="214">
        <f>I35+I184+I268+I318+I404+I591+I1061+I1136+I1363+I1723+I1790+I1971</f>
        <v>3971253472.2795</v>
      </c>
    </row>
    <row r="22" spans="1:9" ht="21.95" customHeight="1" thickBot="1" x14ac:dyDescent="0.3">
      <c r="A22" s="215"/>
      <c r="B22" s="216"/>
      <c r="C22" s="217"/>
      <c r="D22" s="216"/>
      <c r="E22" s="218" t="s">
        <v>49</v>
      </c>
      <c r="F22" s="214">
        <f>F36+F185+F269+F319+F405+F592+F1062+F1137+F1364+F1724+F1791+F1972</f>
        <v>835234669.53000009</v>
      </c>
      <c r="G22" s="214">
        <v>1292405900</v>
      </c>
      <c r="H22" s="214">
        <f>H36+H185+H269+H319+H405+H592+H1062+H1137+H1364+H1724+H1791+H1972</f>
        <v>752258146.85000002</v>
      </c>
      <c r="I22" s="214">
        <f>I36+I185+I269+I319+I405+I592+I1062+I1137+I1364+I1724+I1791+I1972</f>
        <v>1589415000</v>
      </c>
    </row>
    <row r="23" spans="1:9" ht="21.95" customHeight="1" thickBot="1" x14ac:dyDescent="0.3">
      <c r="A23" s="206"/>
      <c r="B23" s="207"/>
      <c r="C23" s="208"/>
      <c r="D23" s="207"/>
      <c r="E23" s="209" t="s">
        <v>51</v>
      </c>
      <c r="F23" s="210">
        <f>F21+F22</f>
        <v>3372726561.2297001</v>
      </c>
      <c r="G23" s="210">
        <f>G21+G22</f>
        <v>4845906651.8620005</v>
      </c>
      <c r="H23" s="210">
        <f>H21+H22</f>
        <v>2736540444.5215001</v>
      </c>
      <c r="I23" s="210">
        <f>I21+I22</f>
        <v>5560668472.2795</v>
      </c>
    </row>
    <row r="24" spans="1:9" ht="28.5" x14ac:dyDescent="0.45">
      <c r="A24" s="1235" t="s">
        <v>0</v>
      </c>
      <c r="B24" s="1236"/>
      <c r="C24" s="1236"/>
      <c r="D24" s="1236"/>
      <c r="E24" s="1236"/>
      <c r="F24" s="1236"/>
      <c r="G24" s="1236"/>
      <c r="H24" s="1236"/>
      <c r="I24" s="1237"/>
    </row>
    <row r="25" spans="1:9" ht="22.5" x14ac:dyDescent="0.3">
      <c r="A25" s="1238" t="s">
        <v>1</v>
      </c>
      <c r="B25" s="1239"/>
      <c r="C25" s="1239"/>
      <c r="D25" s="1239"/>
      <c r="E25" s="1239"/>
      <c r="F25" s="1239"/>
      <c r="G25" s="1239"/>
      <c r="H25" s="1239"/>
      <c r="I25" s="1240"/>
    </row>
    <row r="26" spans="1:9" ht="22.5" x14ac:dyDescent="0.3">
      <c r="A26" s="1238" t="s">
        <v>879</v>
      </c>
      <c r="B26" s="1239"/>
      <c r="C26" s="1239"/>
      <c r="D26" s="1239"/>
      <c r="E26" s="1239"/>
      <c r="F26" s="1239"/>
      <c r="G26" s="1239"/>
      <c r="H26" s="1239"/>
      <c r="I26" s="1240"/>
    </row>
    <row r="27" spans="1:9" ht="23.25" thickBot="1" x14ac:dyDescent="0.3">
      <c r="A27" s="1244" t="s">
        <v>369</v>
      </c>
      <c r="B27" s="1245"/>
      <c r="C27" s="1245"/>
      <c r="D27" s="1245"/>
      <c r="E27" s="1245"/>
      <c r="F27" s="1245"/>
      <c r="G27" s="1245"/>
      <c r="H27" s="1245"/>
      <c r="I27" s="1246"/>
    </row>
    <row r="28" spans="1:9" s="219" customFormat="1" thickBot="1" x14ac:dyDescent="0.3">
      <c r="A28" s="1256" t="s">
        <v>386</v>
      </c>
      <c r="B28" s="1257"/>
      <c r="C28" s="1257"/>
      <c r="D28" s="1257"/>
      <c r="E28" s="1257"/>
      <c r="F28" s="1257"/>
      <c r="G28" s="1257"/>
      <c r="H28" s="1257"/>
      <c r="I28" s="1258"/>
    </row>
    <row r="29" spans="1:9" s="220" customFormat="1" ht="36.75" thickBot="1" x14ac:dyDescent="0.3">
      <c r="A29" s="191" t="s">
        <v>370</v>
      </c>
      <c r="B29" s="2" t="s">
        <v>78</v>
      </c>
      <c r="C29" s="192" t="s">
        <v>371</v>
      </c>
      <c r="D29" s="2" t="s">
        <v>4</v>
      </c>
      <c r="E29" s="193" t="s">
        <v>79</v>
      </c>
      <c r="F29" s="2" t="s">
        <v>372</v>
      </c>
      <c r="G29" s="2" t="s">
        <v>7</v>
      </c>
      <c r="H29" s="2" t="s">
        <v>740</v>
      </c>
      <c r="I29" s="2" t="s">
        <v>882</v>
      </c>
    </row>
    <row r="30" spans="1:9" s="219" customFormat="1" ht="21.95" customHeight="1" x14ac:dyDescent="0.25">
      <c r="A30" s="194">
        <v>11100100100</v>
      </c>
      <c r="B30" s="12" t="s">
        <v>19</v>
      </c>
      <c r="C30" s="221"/>
      <c r="D30" s="12"/>
      <c r="E30" s="196" t="s">
        <v>387</v>
      </c>
      <c r="F30" s="222">
        <f>F86</f>
        <v>144421167.10000002</v>
      </c>
      <c r="G30" s="222">
        <f>G86</f>
        <v>164893333.80000001</v>
      </c>
      <c r="H30" s="222">
        <f>H86</f>
        <v>194522565.34999999</v>
      </c>
      <c r="I30" s="222">
        <f>I86</f>
        <v>142486914.30000001</v>
      </c>
    </row>
    <row r="31" spans="1:9" s="219" customFormat="1" ht="21.95" customHeight="1" x14ac:dyDescent="0.25">
      <c r="A31" s="198">
        <v>11118300100</v>
      </c>
      <c r="B31" s="12" t="s">
        <v>19</v>
      </c>
      <c r="C31" s="199"/>
      <c r="D31" s="12"/>
      <c r="E31" s="133" t="s">
        <v>388</v>
      </c>
      <c r="F31" s="223">
        <f>F121</f>
        <v>2998324.3550000004</v>
      </c>
      <c r="G31" s="223">
        <f>G121</f>
        <v>3366130.9</v>
      </c>
      <c r="H31" s="223">
        <f>H121</f>
        <v>1707098.175</v>
      </c>
      <c r="I31" s="223">
        <f>I121</f>
        <v>7022650.682</v>
      </c>
    </row>
    <row r="32" spans="1:9" s="219" customFormat="1" ht="21.95" customHeight="1" thickBot="1" x14ac:dyDescent="0.35">
      <c r="A32" s="198">
        <v>11101800100</v>
      </c>
      <c r="B32" s="12" t="s">
        <v>19</v>
      </c>
      <c r="C32" s="202"/>
      <c r="D32" s="12"/>
      <c r="E32" s="133" t="s">
        <v>389</v>
      </c>
      <c r="F32" s="223">
        <f>F173</f>
        <v>51710948.771500006</v>
      </c>
      <c r="G32" s="223">
        <f>G173</f>
        <v>59759084.170000002</v>
      </c>
      <c r="H32" s="223">
        <f>H173</f>
        <v>116244313.1275</v>
      </c>
      <c r="I32" s="223">
        <f>I173</f>
        <v>53378886.666000001</v>
      </c>
    </row>
    <row r="33" spans="1:10" s="219" customFormat="1" ht="21.95" customHeight="1" thickBot="1" x14ac:dyDescent="0.3">
      <c r="A33" s="206"/>
      <c r="B33" s="226"/>
      <c r="C33" s="227"/>
      <c r="D33" s="226"/>
      <c r="E33" s="209" t="s">
        <v>390</v>
      </c>
      <c r="F33" s="210">
        <f>SUM(F30:F32)</f>
        <v>199130440.22650003</v>
      </c>
      <c r="G33" s="210">
        <f>SUM(G30:G32)</f>
        <v>228018548.87</v>
      </c>
      <c r="H33" s="210">
        <f>SUM(H30:H32)</f>
        <v>312473976.65250003</v>
      </c>
      <c r="I33" s="210">
        <f>SUM(I30:I32)</f>
        <v>202888451.64800003</v>
      </c>
    </row>
    <row r="34" spans="1:10" s="219" customFormat="1" ht="21.95" customHeight="1" thickBot="1" x14ac:dyDescent="0.3">
      <c r="A34" s="1259" t="s">
        <v>385</v>
      </c>
      <c r="B34" s="1259"/>
      <c r="C34" s="1259"/>
      <c r="D34" s="1259"/>
      <c r="E34" s="1259"/>
      <c r="F34" s="1259"/>
      <c r="G34" s="1259"/>
      <c r="H34" s="1259"/>
      <c r="I34" s="1259"/>
    </row>
    <row r="35" spans="1:10" s="219" customFormat="1" ht="21.95" customHeight="1" thickBot="1" x14ac:dyDescent="0.3">
      <c r="A35" s="206"/>
      <c r="B35" s="228"/>
      <c r="C35" s="229"/>
      <c r="D35" s="228"/>
      <c r="E35" s="209" t="s">
        <v>47</v>
      </c>
      <c r="F35" s="210">
        <f t="shared" ref="F35:I36" si="0">F84+F119+F171</f>
        <v>85688621.426500022</v>
      </c>
      <c r="G35" s="210">
        <f t="shared" si="0"/>
        <v>90618548.870000005</v>
      </c>
      <c r="H35" s="210">
        <f t="shared" si="0"/>
        <v>67648911.652500004</v>
      </c>
      <c r="I35" s="210">
        <f t="shared" si="0"/>
        <v>81088451.647999987</v>
      </c>
    </row>
    <row r="36" spans="1:10" s="219" customFormat="1" ht="21.95" customHeight="1" thickBot="1" x14ac:dyDescent="0.3">
      <c r="A36" s="206"/>
      <c r="B36" s="228"/>
      <c r="C36" s="229"/>
      <c r="D36" s="228"/>
      <c r="E36" s="209" t="s">
        <v>49</v>
      </c>
      <c r="F36" s="210">
        <f t="shared" si="0"/>
        <v>113441818.80000001</v>
      </c>
      <c r="G36" s="210">
        <f t="shared" si="0"/>
        <v>137400000</v>
      </c>
      <c r="H36" s="210">
        <f t="shared" si="0"/>
        <v>244825065</v>
      </c>
      <c r="I36" s="210">
        <f t="shared" si="0"/>
        <v>121800000</v>
      </c>
    </row>
    <row r="37" spans="1:10" s="219" customFormat="1" ht="21.95" customHeight="1" thickBot="1" x14ac:dyDescent="0.3">
      <c r="A37" s="206"/>
      <c r="B37" s="226"/>
      <c r="C37" s="227"/>
      <c r="D37" s="226"/>
      <c r="E37" s="209" t="s">
        <v>51</v>
      </c>
      <c r="F37" s="210">
        <f>F35+F36</f>
        <v>199130440.22650003</v>
      </c>
      <c r="G37" s="210">
        <f>G35+G36</f>
        <v>228018548.87</v>
      </c>
      <c r="H37" s="210">
        <f>H35+H36</f>
        <v>312473976.65250003</v>
      </c>
      <c r="I37" s="210">
        <f>I35+I36</f>
        <v>202888451.648</v>
      </c>
    </row>
    <row r="38" spans="1:10" ht="28.5" x14ac:dyDescent="0.45">
      <c r="A38" s="1235" t="s">
        <v>0</v>
      </c>
      <c r="B38" s="1236"/>
      <c r="C38" s="1236"/>
      <c r="D38" s="1236"/>
      <c r="E38" s="1236"/>
      <c r="F38" s="1236"/>
      <c r="G38" s="1236"/>
      <c r="H38" s="1236"/>
      <c r="I38" s="1237"/>
      <c r="J38" s="87" t="s">
        <v>53</v>
      </c>
    </row>
    <row r="39" spans="1:10" ht="22.5" x14ac:dyDescent="0.3">
      <c r="A39" s="1238" t="s">
        <v>1</v>
      </c>
      <c r="B39" s="1239"/>
      <c r="C39" s="1239"/>
      <c r="D39" s="1239"/>
      <c r="E39" s="1239"/>
      <c r="F39" s="1239"/>
      <c r="G39" s="1239"/>
      <c r="H39" s="1239"/>
      <c r="I39" s="1240"/>
    </row>
    <row r="40" spans="1:10" ht="22.5" x14ac:dyDescent="0.3">
      <c r="A40" s="1238" t="s">
        <v>879</v>
      </c>
      <c r="B40" s="1239"/>
      <c r="C40" s="1239"/>
      <c r="D40" s="1239"/>
      <c r="E40" s="1239"/>
      <c r="F40" s="1239"/>
      <c r="G40" s="1239"/>
      <c r="H40" s="1239"/>
      <c r="I40" s="1240"/>
    </row>
    <row r="41" spans="1:10" ht="28.5" customHeight="1" thickBot="1" x14ac:dyDescent="0.3">
      <c r="A41" s="1244" t="s">
        <v>369</v>
      </c>
      <c r="B41" s="1245"/>
      <c r="C41" s="1245"/>
      <c r="D41" s="1245"/>
      <c r="E41" s="1245"/>
      <c r="F41" s="1245"/>
      <c r="G41" s="1245"/>
      <c r="H41" s="1245"/>
      <c r="I41" s="1246"/>
    </row>
    <row r="42" spans="1:10" s="219" customFormat="1" thickBot="1" x14ac:dyDescent="0.3">
      <c r="A42" s="1253" t="s">
        <v>391</v>
      </c>
      <c r="B42" s="1254"/>
      <c r="C42" s="1254"/>
      <c r="D42" s="1254"/>
      <c r="E42" s="1254"/>
      <c r="F42" s="1254"/>
      <c r="G42" s="1254"/>
      <c r="H42" s="1254"/>
      <c r="I42" s="1255"/>
    </row>
    <row r="43" spans="1:10" s="220" customFormat="1" ht="36.75" thickBot="1" x14ac:dyDescent="0.3">
      <c r="A43" s="191" t="s">
        <v>370</v>
      </c>
      <c r="B43" s="2" t="s">
        <v>78</v>
      </c>
      <c r="C43" s="192" t="s">
        <v>371</v>
      </c>
      <c r="D43" s="2" t="s">
        <v>4</v>
      </c>
      <c r="E43" s="574" t="s">
        <v>79</v>
      </c>
      <c r="F43" s="407" t="s">
        <v>372</v>
      </c>
      <c r="G43" s="407" t="s">
        <v>7</v>
      </c>
      <c r="H43" s="407" t="s">
        <v>740</v>
      </c>
      <c r="I43" s="407" t="s">
        <v>882</v>
      </c>
    </row>
    <row r="44" spans="1:10" s="219" customFormat="1" ht="21.95" customHeight="1" x14ac:dyDescent="0.25">
      <c r="A44" s="230">
        <v>20000000</v>
      </c>
      <c r="B44" s="231"/>
      <c r="C44" s="232"/>
      <c r="D44" s="577"/>
      <c r="E44" s="585" t="s">
        <v>44</v>
      </c>
      <c r="F44" s="273"/>
      <c r="G44" s="273"/>
      <c r="H44" s="273"/>
      <c r="I44" s="274"/>
    </row>
    <row r="45" spans="1:10" s="219" customFormat="1" ht="21.95" customHeight="1" x14ac:dyDescent="0.25">
      <c r="A45" s="233">
        <v>21000000</v>
      </c>
      <c r="B45" s="234"/>
      <c r="C45" s="235"/>
      <c r="D45" s="578"/>
      <c r="E45" s="586" t="s">
        <v>47</v>
      </c>
      <c r="F45" s="224"/>
      <c r="G45" s="224"/>
      <c r="H45" s="224"/>
      <c r="I45" s="236"/>
    </row>
    <row r="46" spans="1:10" s="219" customFormat="1" ht="21.95" customHeight="1" x14ac:dyDescent="0.25">
      <c r="A46" s="233">
        <v>21010000</v>
      </c>
      <c r="B46" s="234"/>
      <c r="C46" s="235"/>
      <c r="D46" s="578"/>
      <c r="E46" s="586" t="s">
        <v>392</v>
      </c>
      <c r="F46" s="224"/>
      <c r="G46" s="224"/>
      <c r="H46" s="224"/>
      <c r="I46" s="236"/>
    </row>
    <row r="47" spans="1:10" s="219" customFormat="1" ht="21.95" customHeight="1" x14ac:dyDescent="0.25">
      <c r="A47" s="237">
        <v>21010101</v>
      </c>
      <c r="B47" s="238"/>
      <c r="C47" s="239"/>
      <c r="D47" s="579"/>
      <c r="E47" s="587" t="s">
        <v>393</v>
      </c>
      <c r="F47" s="337"/>
      <c r="G47" s="249"/>
      <c r="H47" s="337"/>
      <c r="I47" s="225"/>
    </row>
    <row r="48" spans="1:10" s="219" customFormat="1" ht="21.95" customHeight="1" x14ac:dyDescent="0.25">
      <c r="A48" s="237">
        <v>21010102</v>
      </c>
      <c r="B48" s="238" t="s">
        <v>19</v>
      </c>
      <c r="C48" s="239"/>
      <c r="D48" s="580" t="s">
        <v>15</v>
      </c>
      <c r="E48" s="587" t="s">
        <v>394</v>
      </c>
      <c r="F48" s="249">
        <f>G48-(G48*5%)</f>
        <v>19942131.625</v>
      </c>
      <c r="G48" s="249">
        <v>20991717.5</v>
      </c>
      <c r="H48" s="249">
        <f>G48/12*9</f>
        <v>15743788.125</v>
      </c>
      <c r="I48" s="225">
        <f>G48</f>
        <v>20991717.5</v>
      </c>
    </row>
    <row r="49" spans="1:9" s="219" customFormat="1" ht="21.95" customHeight="1" x14ac:dyDescent="0.25">
      <c r="A49" s="233">
        <v>21020000</v>
      </c>
      <c r="B49" s="234"/>
      <c r="C49" s="235"/>
      <c r="D49" s="578"/>
      <c r="E49" s="586" t="s">
        <v>395</v>
      </c>
      <c r="F49" s="249"/>
      <c r="G49" s="249"/>
      <c r="H49" s="249"/>
      <c r="I49" s="225"/>
    </row>
    <row r="50" spans="1:9" s="219" customFormat="1" ht="23.25" customHeight="1" x14ac:dyDescent="0.25">
      <c r="A50" s="233">
        <v>21020200</v>
      </c>
      <c r="B50" s="234"/>
      <c r="C50" s="235"/>
      <c r="D50" s="578"/>
      <c r="E50" s="586" t="s">
        <v>396</v>
      </c>
      <c r="F50" s="249"/>
      <c r="G50" s="249"/>
      <c r="H50" s="249"/>
      <c r="I50" s="225"/>
    </row>
    <row r="51" spans="1:9" s="219" customFormat="1" ht="21.95" customHeight="1" x14ac:dyDescent="0.25">
      <c r="A51" s="237">
        <v>21200201</v>
      </c>
      <c r="B51" s="238"/>
      <c r="C51" s="239"/>
      <c r="D51" s="581"/>
      <c r="E51" s="587" t="s">
        <v>397</v>
      </c>
      <c r="F51" s="249"/>
      <c r="G51" s="249"/>
      <c r="H51" s="249"/>
      <c r="I51" s="225"/>
    </row>
    <row r="52" spans="1:9" s="219" customFormat="1" ht="21.95" customHeight="1" x14ac:dyDescent="0.25">
      <c r="A52" s="237">
        <v>21200204</v>
      </c>
      <c r="B52" s="238" t="s">
        <v>19</v>
      </c>
      <c r="C52" s="239"/>
      <c r="D52" s="580" t="s">
        <v>15</v>
      </c>
      <c r="E52" s="588" t="s">
        <v>398</v>
      </c>
      <c r="F52" s="249">
        <f>G52-(G52*5%)</f>
        <v>527088.97499999998</v>
      </c>
      <c r="G52" s="249">
        <v>554830.5</v>
      </c>
      <c r="H52" s="249">
        <f t="shared" ref="H52:H53" si="1">G52/12*9</f>
        <v>416122.875</v>
      </c>
      <c r="I52" s="225">
        <f t="shared" ref="I52:I59" si="2">G52</f>
        <v>554830.5</v>
      </c>
    </row>
    <row r="53" spans="1:9" s="219" customFormat="1" ht="21.95" customHeight="1" x14ac:dyDescent="0.25">
      <c r="A53" s="237">
        <v>21200206</v>
      </c>
      <c r="B53" s="238" t="s">
        <v>19</v>
      </c>
      <c r="C53" s="239"/>
      <c r="D53" s="580" t="s">
        <v>15</v>
      </c>
      <c r="E53" s="588" t="s">
        <v>399</v>
      </c>
      <c r="F53" s="249">
        <f>G53-(G53*5%)</f>
        <v>522532.77500000002</v>
      </c>
      <c r="G53" s="249">
        <v>550034.5</v>
      </c>
      <c r="H53" s="249">
        <f t="shared" si="1"/>
        <v>412525.875</v>
      </c>
      <c r="I53" s="225">
        <f t="shared" si="2"/>
        <v>550034.5</v>
      </c>
    </row>
    <row r="54" spans="1:9" s="219" customFormat="1" ht="21.95" customHeight="1" x14ac:dyDescent="0.25">
      <c r="A54" s="237">
        <v>21200209</v>
      </c>
      <c r="B54" s="238"/>
      <c r="C54" s="239"/>
      <c r="D54" s="581"/>
      <c r="E54" s="588" t="s">
        <v>400</v>
      </c>
      <c r="F54" s="249"/>
      <c r="G54" s="249"/>
      <c r="H54" s="249"/>
      <c r="I54" s="225"/>
    </row>
    <row r="55" spans="1:9" s="219" customFormat="1" ht="21.95" customHeight="1" x14ac:dyDescent="0.25">
      <c r="A55" s="237">
        <v>21200210</v>
      </c>
      <c r="B55" s="238" t="s">
        <v>19</v>
      </c>
      <c r="C55" s="239"/>
      <c r="D55" s="580" t="s">
        <v>15</v>
      </c>
      <c r="E55" s="588" t="s">
        <v>401</v>
      </c>
      <c r="F55" s="249">
        <f>G55-(G55*5%)</f>
        <v>13466250</v>
      </c>
      <c r="G55" s="249">
        <v>14175000</v>
      </c>
      <c r="H55" s="249">
        <f>G55/12*9</f>
        <v>10631250</v>
      </c>
      <c r="I55" s="225">
        <f t="shared" si="2"/>
        <v>14175000</v>
      </c>
    </row>
    <row r="56" spans="1:9" s="219" customFormat="1" ht="21.95" customHeight="1" x14ac:dyDescent="0.25">
      <c r="A56" s="237">
        <v>21200212</v>
      </c>
      <c r="B56" s="238"/>
      <c r="C56" s="239"/>
      <c r="D56" s="581"/>
      <c r="E56" s="588" t="s">
        <v>402</v>
      </c>
      <c r="F56" s="249"/>
      <c r="G56" s="249"/>
      <c r="H56" s="249"/>
      <c r="I56" s="225"/>
    </row>
    <row r="57" spans="1:9" s="219" customFormat="1" ht="21.95" customHeight="1" x14ac:dyDescent="0.25">
      <c r="A57" s="237">
        <v>21200214</v>
      </c>
      <c r="B57" s="238" t="s">
        <v>19</v>
      </c>
      <c r="C57" s="239"/>
      <c r="D57" s="580" t="s">
        <v>15</v>
      </c>
      <c r="E57" s="588" t="s">
        <v>403</v>
      </c>
      <c r="F57" s="249">
        <f t="shared" ref="F57:F59" si="3">G57-(G57*5%)</f>
        <v>1242179.4350000001</v>
      </c>
      <c r="G57" s="249">
        <v>1307557.3</v>
      </c>
      <c r="H57" s="249">
        <f t="shared" ref="H57:H59" si="4">G57/12*9</f>
        <v>980667.97500000009</v>
      </c>
      <c r="I57" s="225">
        <f t="shared" si="2"/>
        <v>1307557.3</v>
      </c>
    </row>
    <row r="58" spans="1:9" s="219" customFormat="1" ht="21.95" customHeight="1" x14ac:dyDescent="0.25">
      <c r="A58" s="237">
        <v>21200217</v>
      </c>
      <c r="B58" s="238" t="s">
        <v>19</v>
      </c>
      <c r="C58" s="239"/>
      <c r="D58" s="580" t="s">
        <v>15</v>
      </c>
      <c r="E58" s="588" t="s">
        <v>404</v>
      </c>
      <c r="F58" s="249">
        <f t="shared" si="3"/>
        <v>127634.11500000001</v>
      </c>
      <c r="G58" s="249">
        <v>134351.70000000001</v>
      </c>
      <c r="H58" s="249">
        <f t="shared" si="4"/>
        <v>100763.77500000001</v>
      </c>
      <c r="I58" s="225">
        <f t="shared" si="2"/>
        <v>134351.70000000001</v>
      </c>
    </row>
    <row r="59" spans="1:9" s="219" customFormat="1" ht="21.95" customHeight="1" x14ac:dyDescent="0.25">
      <c r="A59" s="237">
        <v>21200228</v>
      </c>
      <c r="B59" s="238" t="s">
        <v>19</v>
      </c>
      <c r="C59" s="239"/>
      <c r="D59" s="580" t="s">
        <v>15</v>
      </c>
      <c r="E59" s="588" t="s">
        <v>405</v>
      </c>
      <c r="F59" s="249">
        <f t="shared" si="3"/>
        <v>5009751.66</v>
      </c>
      <c r="G59" s="249">
        <v>5273422.8</v>
      </c>
      <c r="H59" s="249">
        <f t="shared" si="4"/>
        <v>3955067.0999999996</v>
      </c>
      <c r="I59" s="225">
        <f t="shared" si="2"/>
        <v>5273422.8</v>
      </c>
    </row>
    <row r="60" spans="1:9" s="219" customFormat="1" ht="21.95" customHeight="1" x14ac:dyDescent="0.25">
      <c r="A60" s="233">
        <v>22010000</v>
      </c>
      <c r="B60" s="238"/>
      <c r="C60" s="239"/>
      <c r="D60" s="580"/>
      <c r="E60" s="589" t="s">
        <v>406</v>
      </c>
      <c r="F60" s="337"/>
      <c r="G60" s="337"/>
      <c r="H60" s="337"/>
      <c r="I60" s="225"/>
    </row>
    <row r="61" spans="1:9" s="219" customFormat="1" ht="21.95" customHeight="1" x14ac:dyDescent="0.25">
      <c r="A61" s="237"/>
      <c r="B61" s="238" t="s">
        <v>19</v>
      </c>
      <c r="C61" s="239"/>
      <c r="D61" s="580" t="s">
        <v>15</v>
      </c>
      <c r="E61" s="590" t="s">
        <v>407</v>
      </c>
      <c r="F61" s="249">
        <f>G61-(G61*5%)</f>
        <v>13686098.525</v>
      </c>
      <c r="G61" s="337">
        <v>14406419.5</v>
      </c>
      <c r="H61" s="249">
        <f>G61/12*9</f>
        <v>10804814.625</v>
      </c>
      <c r="I61" s="225"/>
    </row>
    <row r="62" spans="1:9" s="219" customFormat="1" ht="21.95" customHeight="1" x14ac:dyDescent="0.25">
      <c r="A62" s="243">
        <v>21020600</v>
      </c>
      <c r="B62" s="244"/>
      <c r="C62" s="245"/>
      <c r="D62" s="582"/>
      <c r="E62" s="586" t="s">
        <v>408</v>
      </c>
      <c r="F62" s="337"/>
      <c r="G62" s="337"/>
      <c r="H62" s="337"/>
      <c r="I62" s="240"/>
    </row>
    <row r="63" spans="1:9" s="219" customFormat="1" ht="21.95" customHeight="1" thickBot="1" x14ac:dyDescent="0.3">
      <c r="A63" s="246">
        <v>21020604</v>
      </c>
      <c r="B63" s="238" t="s">
        <v>19</v>
      </c>
      <c r="C63" s="247"/>
      <c r="D63" s="580" t="s">
        <v>15</v>
      </c>
      <c r="E63" s="587" t="s">
        <v>409</v>
      </c>
      <c r="F63" s="249">
        <f>G63-(G63*5%)</f>
        <v>28500000</v>
      </c>
      <c r="G63" s="249">
        <v>30000000</v>
      </c>
      <c r="H63" s="249">
        <f>G63/12*9</f>
        <v>22500000</v>
      </c>
      <c r="I63" s="225">
        <v>25000000</v>
      </c>
    </row>
    <row r="64" spans="1:9" s="219" customFormat="1" ht="21.95" customHeight="1" x14ac:dyDescent="0.25">
      <c r="A64" s="248">
        <v>22020000</v>
      </c>
      <c r="B64" s="244"/>
      <c r="C64" s="245"/>
      <c r="D64" s="582"/>
      <c r="E64" s="586" t="s">
        <v>410</v>
      </c>
      <c r="F64" s="249"/>
      <c r="G64" s="249"/>
      <c r="H64" s="249"/>
      <c r="I64" s="225"/>
    </row>
    <row r="65" spans="1:9" s="219" customFormat="1" ht="21.95" customHeight="1" x14ac:dyDescent="0.25">
      <c r="A65" s="243">
        <v>22020100</v>
      </c>
      <c r="B65" s="244"/>
      <c r="C65" s="245"/>
      <c r="D65" s="582"/>
      <c r="E65" s="586" t="s">
        <v>411</v>
      </c>
      <c r="F65" s="249"/>
      <c r="G65" s="249"/>
      <c r="H65" s="249"/>
      <c r="I65" s="225"/>
    </row>
    <row r="66" spans="1:9" s="219" customFormat="1" ht="21.95" customHeight="1" x14ac:dyDescent="0.25">
      <c r="A66" s="198">
        <v>22020102</v>
      </c>
      <c r="B66" s="238" t="s">
        <v>19</v>
      </c>
      <c r="C66" s="199"/>
      <c r="D66" s="581"/>
      <c r="E66" s="590" t="s">
        <v>412</v>
      </c>
      <c r="F66" s="249"/>
      <c r="G66" s="249"/>
      <c r="H66" s="249"/>
      <c r="I66" s="225"/>
    </row>
    <row r="67" spans="1:9" s="219" customFormat="1" ht="21.95" customHeight="1" x14ac:dyDescent="0.25">
      <c r="A67" s="198">
        <v>22020104</v>
      </c>
      <c r="B67" s="238" t="s">
        <v>19</v>
      </c>
      <c r="C67" s="199"/>
      <c r="D67" s="580" t="s">
        <v>15</v>
      </c>
      <c r="E67" s="590" t="s">
        <v>413</v>
      </c>
      <c r="F67" s="249"/>
      <c r="G67" s="249">
        <v>3000000</v>
      </c>
      <c r="H67" s="249"/>
      <c r="I67" s="225"/>
    </row>
    <row r="68" spans="1:9" s="219" customFormat="1" ht="21.95" customHeight="1" x14ac:dyDescent="0.25">
      <c r="A68" s="250">
        <v>22020400</v>
      </c>
      <c r="B68" s="251"/>
      <c r="C68" s="252"/>
      <c r="D68" s="583"/>
      <c r="E68" s="589" t="s">
        <v>414</v>
      </c>
      <c r="F68" s="344"/>
      <c r="G68" s="344"/>
      <c r="H68" s="344"/>
      <c r="I68" s="253"/>
    </row>
    <row r="69" spans="1:9" s="219" customFormat="1" ht="21.95" customHeight="1" x14ac:dyDescent="0.25">
      <c r="A69" s="198">
        <v>22020303</v>
      </c>
      <c r="B69" s="238" t="s">
        <v>19</v>
      </c>
      <c r="C69" s="199"/>
      <c r="D69" s="581"/>
      <c r="E69" s="590" t="s">
        <v>415</v>
      </c>
      <c r="F69" s="249"/>
      <c r="G69" s="249"/>
      <c r="H69" s="249"/>
      <c r="I69" s="225"/>
    </row>
    <row r="70" spans="1:9" s="219" customFormat="1" ht="24.75" customHeight="1" x14ac:dyDescent="0.25">
      <c r="A70" s="250">
        <v>22020400</v>
      </c>
      <c r="B70" s="251"/>
      <c r="C70" s="252"/>
      <c r="D70" s="583"/>
      <c r="E70" s="589" t="s">
        <v>416</v>
      </c>
      <c r="F70" s="249"/>
      <c r="G70" s="249"/>
      <c r="H70" s="249"/>
      <c r="I70" s="225"/>
    </row>
    <row r="71" spans="1:9" s="219" customFormat="1" ht="24.75" customHeight="1" x14ac:dyDescent="0.25">
      <c r="A71" s="250">
        <v>22020500</v>
      </c>
      <c r="B71" s="251"/>
      <c r="C71" s="252"/>
      <c r="D71" s="583"/>
      <c r="E71" s="591" t="s">
        <v>417</v>
      </c>
      <c r="F71" s="249"/>
      <c r="G71" s="249"/>
      <c r="H71" s="249"/>
      <c r="I71" s="225"/>
    </row>
    <row r="72" spans="1:9" s="219" customFormat="1" ht="24.75" customHeight="1" x14ac:dyDescent="0.25">
      <c r="A72" s="198">
        <v>22020501</v>
      </c>
      <c r="B72" s="238" t="s">
        <v>19</v>
      </c>
      <c r="C72" s="199"/>
      <c r="D72" s="580" t="s">
        <v>15</v>
      </c>
      <c r="E72" s="590" t="s">
        <v>418</v>
      </c>
      <c r="F72" s="249">
        <v>1423181.81</v>
      </c>
      <c r="G72" s="249">
        <v>7000000</v>
      </c>
      <c r="H72" s="249">
        <v>2368000</v>
      </c>
      <c r="I72" s="249">
        <v>7000000</v>
      </c>
    </row>
    <row r="73" spans="1:9" s="219" customFormat="1" ht="21.95" customHeight="1" x14ac:dyDescent="0.25">
      <c r="A73" s="250">
        <v>22020600</v>
      </c>
      <c r="B73" s="251"/>
      <c r="C73" s="252"/>
      <c r="D73" s="583"/>
      <c r="E73" s="591" t="s">
        <v>419</v>
      </c>
      <c r="F73" s="249"/>
      <c r="G73" s="16"/>
      <c r="H73" s="249"/>
      <c r="I73" s="16"/>
    </row>
    <row r="74" spans="1:9" s="219" customFormat="1" ht="21.95" customHeight="1" x14ac:dyDescent="0.25">
      <c r="A74" s="198">
        <v>22020601</v>
      </c>
      <c r="B74" s="238" t="s">
        <v>19</v>
      </c>
      <c r="C74" s="199"/>
      <c r="D74" s="580" t="s">
        <v>15</v>
      </c>
      <c r="E74" s="590" t="s">
        <v>420</v>
      </c>
      <c r="F74" s="249">
        <v>45724318.18</v>
      </c>
      <c r="G74" s="249">
        <v>50000000</v>
      </c>
      <c r="H74" s="249">
        <v>110987665</v>
      </c>
      <c r="I74" s="249">
        <v>50000000</v>
      </c>
    </row>
    <row r="75" spans="1:9" s="219" customFormat="1" ht="21.95" customHeight="1" x14ac:dyDescent="0.25">
      <c r="A75" s="198">
        <v>22020604</v>
      </c>
      <c r="B75" s="238" t="s">
        <v>19</v>
      </c>
      <c r="C75" s="199"/>
      <c r="D75" s="580" t="s">
        <v>15</v>
      </c>
      <c r="E75" s="590" t="s">
        <v>421</v>
      </c>
      <c r="F75" s="249">
        <v>14250000</v>
      </c>
      <c r="G75" s="249">
        <v>10000000</v>
      </c>
      <c r="H75" s="249">
        <v>2345900</v>
      </c>
      <c r="I75" s="249">
        <v>10000000</v>
      </c>
    </row>
    <row r="76" spans="1:9" s="219" customFormat="1" ht="21.95" customHeight="1" x14ac:dyDescent="0.25">
      <c r="A76" s="250">
        <v>22020700</v>
      </c>
      <c r="B76" s="251"/>
      <c r="C76" s="252"/>
      <c r="D76" s="583"/>
      <c r="E76" s="589" t="s">
        <v>422</v>
      </c>
      <c r="F76" s="337"/>
      <c r="G76" s="337"/>
      <c r="H76" s="337"/>
      <c r="I76" s="337"/>
    </row>
    <row r="77" spans="1:9" s="219" customFormat="1" ht="21.95" customHeight="1" x14ac:dyDescent="0.25">
      <c r="A77" s="198">
        <v>22020711</v>
      </c>
      <c r="B77" s="238" t="s">
        <v>19</v>
      </c>
      <c r="C77" s="199"/>
      <c r="D77" s="581"/>
      <c r="E77" s="590" t="s">
        <v>423</v>
      </c>
      <c r="F77" s="337"/>
      <c r="G77" s="337"/>
      <c r="H77" s="337"/>
      <c r="I77" s="337"/>
    </row>
    <row r="78" spans="1:9" s="219" customFormat="1" ht="21.95" customHeight="1" x14ac:dyDescent="0.25">
      <c r="A78" s="250">
        <v>22021000</v>
      </c>
      <c r="B78" s="251"/>
      <c r="C78" s="252"/>
      <c r="D78" s="583"/>
      <c r="E78" s="591" t="s">
        <v>424</v>
      </c>
      <c r="F78" s="337"/>
      <c r="G78" s="337"/>
      <c r="H78" s="337"/>
      <c r="I78" s="337"/>
    </row>
    <row r="79" spans="1:9" s="219" customFormat="1" ht="21.95" customHeight="1" x14ac:dyDescent="0.25">
      <c r="A79" s="198">
        <v>22021001</v>
      </c>
      <c r="B79" s="238" t="s">
        <v>19</v>
      </c>
      <c r="C79" s="199"/>
      <c r="D79" s="580" t="s">
        <v>15</v>
      </c>
      <c r="E79" s="588" t="s">
        <v>425</v>
      </c>
      <c r="F79" s="249"/>
      <c r="G79" s="249">
        <v>3000000</v>
      </c>
      <c r="H79" s="249">
        <v>12000000</v>
      </c>
      <c r="I79" s="249">
        <v>3000000</v>
      </c>
    </row>
    <row r="80" spans="1:9" s="219" customFormat="1" ht="21.95" customHeight="1" x14ac:dyDescent="0.25">
      <c r="A80" s="198">
        <v>22021002</v>
      </c>
      <c r="B80" s="238" t="s">
        <v>19</v>
      </c>
      <c r="C80" s="199"/>
      <c r="D80" s="580" t="s">
        <v>15</v>
      </c>
      <c r="E80" s="588" t="s">
        <v>426</v>
      </c>
      <c r="F80" s="249"/>
      <c r="G80" s="249">
        <v>1500000</v>
      </c>
      <c r="H80" s="249"/>
      <c r="I80" s="249">
        <v>1500000</v>
      </c>
    </row>
    <row r="81" spans="1:9" s="219" customFormat="1" ht="21.95" customHeight="1" x14ac:dyDescent="0.25">
      <c r="A81" s="198">
        <v>22021003</v>
      </c>
      <c r="B81" s="238" t="s">
        <v>19</v>
      </c>
      <c r="C81" s="199"/>
      <c r="D81" s="580" t="s">
        <v>15</v>
      </c>
      <c r="E81" s="588" t="s">
        <v>427</v>
      </c>
      <c r="F81" s="249"/>
      <c r="G81" s="249">
        <v>3000000</v>
      </c>
      <c r="H81" s="249">
        <v>1276000</v>
      </c>
      <c r="I81" s="249">
        <v>3000000</v>
      </c>
    </row>
    <row r="82" spans="1:9" s="219" customFormat="1" ht="21.95" customHeight="1" x14ac:dyDescent="0.25">
      <c r="A82" s="250">
        <v>22040100</v>
      </c>
      <c r="B82" s="251"/>
      <c r="C82" s="252"/>
      <c r="D82" s="583"/>
      <c r="E82" s="591" t="s">
        <v>428</v>
      </c>
      <c r="F82" s="249"/>
      <c r="G82" s="249"/>
      <c r="H82" s="249"/>
      <c r="I82" s="225"/>
    </row>
    <row r="83" spans="1:9" s="219" customFormat="1" ht="21.95" customHeight="1" thickBot="1" x14ac:dyDescent="0.3">
      <c r="A83" s="254">
        <v>22040109</v>
      </c>
      <c r="B83" s="255" t="s">
        <v>19</v>
      </c>
      <c r="C83" s="256"/>
      <c r="D83" s="584"/>
      <c r="E83" s="592" t="s">
        <v>429</v>
      </c>
      <c r="F83" s="593"/>
      <c r="G83" s="593"/>
      <c r="H83" s="593"/>
      <c r="I83" s="594"/>
    </row>
    <row r="84" spans="1:9" s="219" customFormat="1" ht="21.95" customHeight="1" thickBot="1" x14ac:dyDescent="0.3">
      <c r="A84" s="260"/>
      <c r="B84" s="228"/>
      <c r="C84" s="261"/>
      <c r="D84" s="228"/>
      <c r="E84" s="575" t="s">
        <v>47</v>
      </c>
      <c r="F84" s="576">
        <f>SUM(F48:F63)</f>
        <v>83023667.110000014</v>
      </c>
      <c r="G84" s="576">
        <f>SUM(G47:G63)</f>
        <v>87393333.799999997</v>
      </c>
      <c r="H84" s="576">
        <f>SUM(H48:H63)</f>
        <v>65545000.350000001</v>
      </c>
      <c r="I84" s="576">
        <f>SUM(I48:I63)</f>
        <v>67986914.299999997</v>
      </c>
    </row>
    <row r="85" spans="1:9" s="219" customFormat="1" ht="21.95" customHeight="1" thickBot="1" x14ac:dyDescent="0.3">
      <c r="A85" s="260"/>
      <c r="B85" s="228"/>
      <c r="C85" s="261"/>
      <c r="D85" s="228"/>
      <c r="E85" s="262" t="s">
        <v>410</v>
      </c>
      <c r="F85" s="263">
        <f>SUM(F66:F83)</f>
        <v>61397499.990000002</v>
      </c>
      <c r="G85" s="263">
        <f>SUM(G66:G83)</f>
        <v>77500000</v>
      </c>
      <c r="H85" s="263">
        <f>SUM(H66:H83)</f>
        <v>128977565</v>
      </c>
      <c r="I85" s="263">
        <f>SUM(I66:I83)</f>
        <v>74500000</v>
      </c>
    </row>
    <row r="86" spans="1:9" s="219" customFormat="1" ht="21.95" customHeight="1" thickBot="1" x14ac:dyDescent="0.3">
      <c r="A86" s="264"/>
      <c r="B86" s="265"/>
      <c r="C86" s="266"/>
      <c r="D86" s="267"/>
      <c r="E86" s="268" t="s">
        <v>51</v>
      </c>
      <c r="F86" s="269">
        <f>F84+F85</f>
        <v>144421167.10000002</v>
      </c>
      <c r="G86" s="269">
        <f>G84+G85</f>
        <v>164893333.80000001</v>
      </c>
      <c r="H86" s="269">
        <f>H84+H85</f>
        <v>194522565.34999999</v>
      </c>
      <c r="I86" s="269">
        <f>I84+I85</f>
        <v>142486914.30000001</v>
      </c>
    </row>
    <row r="87" spans="1:9" ht="28.5" x14ac:dyDescent="0.45">
      <c r="A87" s="1235" t="s">
        <v>0</v>
      </c>
      <c r="B87" s="1236"/>
      <c r="C87" s="1236"/>
      <c r="D87" s="1236"/>
      <c r="E87" s="1236"/>
      <c r="F87" s="1236"/>
      <c r="G87" s="1236"/>
      <c r="H87" s="1236"/>
      <c r="I87" s="1237"/>
    </row>
    <row r="88" spans="1:9" ht="22.5" x14ac:dyDescent="0.3">
      <c r="A88" s="1238" t="s">
        <v>1</v>
      </c>
      <c r="B88" s="1239"/>
      <c r="C88" s="1239"/>
      <c r="D88" s="1239"/>
      <c r="E88" s="1239"/>
      <c r="F88" s="1239"/>
      <c r="G88" s="1239"/>
      <c r="H88" s="1239"/>
      <c r="I88" s="1240"/>
    </row>
    <row r="89" spans="1:9" ht="22.5" x14ac:dyDescent="0.3">
      <c r="A89" s="1238" t="s">
        <v>879</v>
      </c>
      <c r="B89" s="1239"/>
      <c r="C89" s="1239"/>
      <c r="D89" s="1239"/>
      <c r="E89" s="1239"/>
      <c r="F89" s="1239"/>
      <c r="G89" s="1239"/>
      <c r="H89" s="1239"/>
      <c r="I89" s="1240"/>
    </row>
    <row r="90" spans="1:9" ht="24.75" customHeight="1" thickBot="1" x14ac:dyDescent="0.3">
      <c r="A90" s="1244" t="s">
        <v>369</v>
      </c>
      <c r="B90" s="1245"/>
      <c r="C90" s="1245"/>
      <c r="D90" s="1245"/>
      <c r="E90" s="1245"/>
      <c r="F90" s="1245"/>
      <c r="G90" s="1245"/>
      <c r="H90" s="1245"/>
      <c r="I90" s="1246"/>
    </row>
    <row r="91" spans="1:9" s="219" customFormat="1" ht="29.25" customHeight="1" thickBot="1" x14ac:dyDescent="0.3">
      <c r="A91" s="1253" t="s">
        <v>430</v>
      </c>
      <c r="B91" s="1254"/>
      <c r="C91" s="1254"/>
      <c r="D91" s="1254"/>
      <c r="E91" s="1254"/>
      <c r="F91" s="1254"/>
      <c r="G91" s="1254"/>
      <c r="H91" s="1254"/>
      <c r="I91" s="1255"/>
    </row>
    <row r="92" spans="1:9" s="220" customFormat="1" ht="39.75" customHeight="1" thickBot="1" x14ac:dyDescent="0.3">
      <c r="A92" s="595" t="s">
        <v>370</v>
      </c>
      <c r="B92" s="407" t="s">
        <v>78</v>
      </c>
      <c r="C92" s="596" t="s">
        <v>371</v>
      </c>
      <c r="D92" s="407" t="s">
        <v>4</v>
      </c>
      <c r="E92" s="574" t="s">
        <v>79</v>
      </c>
      <c r="F92" s="407" t="s">
        <v>372</v>
      </c>
      <c r="G92" s="407" t="s">
        <v>7</v>
      </c>
      <c r="H92" s="407" t="s">
        <v>740</v>
      </c>
      <c r="I92" s="407" t="s">
        <v>882</v>
      </c>
    </row>
    <row r="93" spans="1:9" s="219" customFormat="1" ht="21.95" customHeight="1" x14ac:dyDescent="0.25">
      <c r="A93" s="270">
        <v>20000000</v>
      </c>
      <c r="B93" s="271"/>
      <c r="C93" s="272"/>
      <c r="D93" s="271"/>
      <c r="E93" s="114" t="s">
        <v>44</v>
      </c>
      <c r="F93" s="273"/>
      <c r="G93" s="273"/>
      <c r="H93" s="273"/>
      <c r="I93" s="274"/>
    </row>
    <row r="94" spans="1:9" s="219" customFormat="1" ht="21.95" customHeight="1" x14ac:dyDescent="0.25">
      <c r="A94" s="233">
        <v>21000000</v>
      </c>
      <c r="B94" s="234"/>
      <c r="C94" s="235"/>
      <c r="D94" s="234"/>
      <c r="E94" s="90" t="s">
        <v>47</v>
      </c>
      <c r="F94" s="224"/>
      <c r="G94" s="224"/>
      <c r="H94" s="224"/>
      <c r="I94" s="236"/>
    </row>
    <row r="95" spans="1:9" s="219" customFormat="1" ht="21.95" customHeight="1" x14ac:dyDescent="0.25">
      <c r="A95" s="233">
        <v>21010000</v>
      </c>
      <c r="B95" s="234"/>
      <c r="C95" s="235"/>
      <c r="D95" s="234"/>
      <c r="E95" s="90" t="s">
        <v>392</v>
      </c>
      <c r="F95" s="224"/>
      <c r="G95" s="224"/>
      <c r="H95" s="224"/>
      <c r="I95" s="236"/>
    </row>
    <row r="96" spans="1:9" s="219" customFormat="1" ht="21.95" customHeight="1" x14ac:dyDescent="0.25">
      <c r="A96" s="237">
        <v>21010103</v>
      </c>
      <c r="B96" s="238" t="s">
        <v>19</v>
      </c>
      <c r="C96" s="239"/>
      <c r="D96" s="12"/>
      <c r="E96" s="96" t="s">
        <v>431</v>
      </c>
      <c r="F96" s="249">
        <v>925269.125</v>
      </c>
      <c r="G96" s="224">
        <v>973967.5</v>
      </c>
      <c r="H96" s="224">
        <v>730475.625</v>
      </c>
      <c r="I96" s="236">
        <f>'NORMINAL ROLL'!D37</f>
        <v>2481427.08</v>
      </c>
    </row>
    <row r="97" spans="1:9" s="219" customFormat="1" ht="21.95" customHeight="1" x14ac:dyDescent="0.25">
      <c r="A97" s="237">
        <v>21010104</v>
      </c>
      <c r="B97" s="238" t="s">
        <v>19</v>
      </c>
      <c r="C97" s="239"/>
      <c r="D97" s="19" t="s">
        <v>15</v>
      </c>
      <c r="E97" s="96" t="s">
        <v>432</v>
      </c>
      <c r="F97" s="224"/>
      <c r="G97" s="224"/>
      <c r="H97" s="224"/>
      <c r="I97" s="236"/>
    </row>
    <row r="98" spans="1:9" s="219" customFormat="1" ht="21.95" customHeight="1" x14ac:dyDescent="0.25">
      <c r="A98" s="237">
        <v>21010105</v>
      </c>
      <c r="B98" s="238" t="s">
        <v>19</v>
      </c>
      <c r="C98" s="239"/>
      <c r="D98" s="12"/>
      <c r="E98" s="96" t="s">
        <v>433</v>
      </c>
      <c r="F98" s="224"/>
      <c r="G98" s="224"/>
      <c r="H98" s="224"/>
      <c r="I98" s="236"/>
    </row>
    <row r="99" spans="1:9" s="219" customFormat="1" ht="21.95" customHeight="1" x14ac:dyDescent="0.25">
      <c r="A99" s="237">
        <v>21010106</v>
      </c>
      <c r="B99" s="238" t="s">
        <v>19</v>
      </c>
      <c r="C99" s="239"/>
      <c r="D99" s="12"/>
      <c r="E99" s="96" t="s">
        <v>434</v>
      </c>
      <c r="F99" s="224"/>
      <c r="G99" s="224"/>
      <c r="H99" s="224"/>
      <c r="I99" s="236"/>
    </row>
    <row r="100" spans="1:9" s="219" customFormat="1" ht="21.95" customHeight="1" x14ac:dyDescent="0.25">
      <c r="A100" s="275"/>
      <c r="B100" s="238" t="s">
        <v>19</v>
      </c>
      <c r="C100" s="239"/>
      <c r="D100" s="12"/>
      <c r="E100" s="96" t="s">
        <v>435</v>
      </c>
      <c r="F100" s="249"/>
      <c r="G100" s="224">
        <v>210000</v>
      </c>
      <c r="H100" s="224"/>
      <c r="I100" s="236"/>
    </row>
    <row r="101" spans="1:9" s="219" customFormat="1" ht="33" customHeight="1" x14ac:dyDescent="0.25">
      <c r="A101" s="233">
        <v>21020300</v>
      </c>
      <c r="B101" s="238"/>
      <c r="C101" s="235"/>
      <c r="D101" s="234"/>
      <c r="E101" s="90" t="s">
        <v>436</v>
      </c>
      <c r="F101" s="224"/>
      <c r="G101" s="224"/>
      <c r="H101" s="224"/>
      <c r="I101" s="236"/>
    </row>
    <row r="102" spans="1:9" s="219" customFormat="1" ht="21.95" customHeight="1" x14ac:dyDescent="0.25">
      <c r="A102" s="237">
        <v>21020301</v>
      </c>
      <c r="B102" s="238" t="s">
        <v>19</v>
      </c>
      <c r="C102" s="239"/>
      <c r="D102" s="19" t="s">
        <v>15</v>
      </c>
      <c r="E102" s="133" t="s">
        <v>437</v>
      </c>
      <c r="F102" s="249">
        <v>269870.20500000002</v>
      </c>
      <c r="G102" s="224">
        <v>284073.90000000002</v>
      </c>
      <c r="H102" s="224">
        <v>213055.42500000002</v>
      </c>
      <c r="I102" s="236">
        <f>'NORMINAL ROLL'!E37</f>
        <v>868499.47799999989</v>
      </c>
    </row>
    <row r="103" spans="1:9" s="219" customFormat="1" ht="21.95" customHeight="1" x14ac:dyDescent="0.25">
      <c r="A103" s="237">
        <v>21020302</v>
      </c>
      <c r="B103" s="238" t="s">
        <v>19</v>
      </c>
      <c r="C103" s="239"/>
      <c r="D103" s="19" t="s">
        <v>15</v>
      </c>
      <c r="E103" s="133" t="s">
        <v>438</v>
      </c>
      <c r="F103" s="249">
        <v>78131.704999999987</v>
      </c>
      <c r="G103" s="224">
        <v>82243.899999999994</v>
      </c>
      <c r="H103" s="224">
        <v>61682.924999999996</v>
      </c>
      <c r="I103" s="236">
        <f>'NORMINAL ROLL'!F37</f>
        <v>496285.41600000008</v>
      </c>
    </row>
    <row r="104" spans="1:9" s="219" customFormat="1" ht="21.95" customHeight="1" x14ac:dyDescent="0.25">
      <c r="A104" s="237">
        <v>21020303</v>
      </c>
      <c r="B104" s="238" t="s">
        <v>19</v>
      </c>
      <c r="C104" s="239"/>
      <c r="D104" s="19" t="s">
        <v>15</v>
      </c>
      <c r="E104" s="133" t="s">
        <v>439</v>
      </c>
      <c r="F104" s="249">
        <v>8838.7999999999993</v>
      </c>
      <c r="G104" s="224">
        <v>9304</v>
      </c>
      <c r="H104" s="224">
        <v>6978</v>
      </c>
      <c r="I104" s="236">
        <f>'NORMINAL ROLL'!G37</f>
        <v>25920</v>
      </c>
    </row>
    <row r="105" spans="1:9" s="219" customFormat="1" ht="21.95" customHeight="1" x14ac:dyDescent="0.25">
      <c r="A105" s="237">
        <v>21020304</v>
      </c>
      <c r="B105" s="238" t="s">
        <v>19</v>
      </c>
      <c r="C105" s="239"/>
      <c r="D105" s="19" t="s">
        <v>15</v>
      </c>
      <c r="E105" s="133" t="s">
        <v>398</v>
      </c>
      <c r="F105" s="249">
        <v>19446.785</v>
      </c>
      <c r="G105" s="224">
        <v>20470.3</v>
      </c>
      <c r="H105" s="224">
        <v>15352.725</v>
      </c>
      <c r="I105" s="236">
        <f>'NORMINAL ROLL'!H37</f>
        <v>124071.35400000002</v>
      </c>
    </row>
    <row r="106" spans="1:9" s="219" customFormat="1" ht="21.95" customHeight="1" x14ac:dyDescent="0.25">
      <c r="A106" s="237">
        <v>21020312</v>
      </c>
      <c r="B106" s="238" t="s">
        <v>19</v>
      </c>
      <c r="C106" s="239"/>
      <c r="D106" s="12"/>
      <c r="E106" s="133" t="s">
        <v>440</v>
      </c>
      <c r="F106" s="276"/>
      <c r="G106" s="276"/>
      <c r="H106" s="276"/>
      <c r="I106" s="601"/>
    </row>
    <row r="107" spans="1:9" s="219" customFormat="1" ht="21.95" customHeight="1" x14ac:dyDescent="0.25">
      <c r="A107" s="237">
        <v>21020315</v>
      </c>
      <c r="B107" s="238" t="s">
        <v>19</v>
      </c>
      <c r="C107" s="239"/>
      <c r="D107" s="19" t="s">
        <v>15</v>
      </c>
      <c r="E107" s="133" t="s">
        <v>441</v>
      </c>
      <c r="F107" s="249">
        <v>72267.735000000001</v>
      </c>
      <c r="G107" s="276">
        <v>76071.3</v>
      </c>
      <c r="H107" s="224">
        <v>57053.475000000006</v>
      </c>
      <c r="I107" s="601">
        <f>'NORMINAL ROLL'!I37</f>
        <v>196071.35400000002</v>
      </c>
    </row>
    <row r="108" spans="1:9" s="219" customFormat="1" ht="21.95" customHeight="1" x14ac:dyDescent="0.25">
      <c r="A108" s="237">
        <v>21020314</v>
      </c>
      <c r="B108" s="238" t="s">
        <v>19</v>
      </c>
      <c r="C108" s="239"/>
      <c r="D108" s="19" t="s">
        <v>15</v>
      </c>
      <c r="E108" s="133" t="s">
        <v>403</v>
      </c>
      <c r="F108" s="276"/>
      <c r="G108" s="276"/>
      <c r="H108" s="276"/>
      <c r="I108" s="601">
        <f>'NORMINAL ROLL'!K37</f>
        <v>275256</v>
      </c>
    </row>
    <row r="109" spans="1:9" s="219" customFormat="1" ht="21.95" customHeight="1" x14ac:dyDescent="0.25">
      <c r="A109" s="237">
        <v>21020305</v>
      </c>
      <c r="B109" s="238" t="s">
        <v>19</v>
      </c>
      <c r="C109" s="239"/>
      <c r="D109" s="19" t="s">
        <v>15</v>
      </c>
      <c r="E109" s="133" t="s">
        <v>442</v>
      </c>
      <c r="F109" s="276"/>
      <c r="G109" s="276"/>
      <c r="H109" s="276"/>
      <c r="I109" s="601"/>
    </row>
    <row r="110" spans="1:9" s="219" customFormat="1" ht="21.95" customHeight="1" x14ac:dyDescent="0.25">
      <c r="A110" s="237">
        <v>21020306</v>
      </c>
      <c r="B110" s="238" t="s">
        <v>19</v>
      </c>
      <c r="C110" s="239"/>
      <c r="D110" s="19"/>
      <c r="E110" s="133" t="s">
        <v>399</v>
      </c>
      <c r="F110" s="249">
        <v>104500</v>
      </c>
      <c r="G110" s="276">
        <v>110000</v>
      </c>
      <c r="H110" s="224">
        <v>82500</v>
      </c>
      <c r="I110" s="601">
        <f>'NORMINAL ROLL'!J37</f>
        <v>15120</v>
      </c>
    </row>
    <row r="111" spans="1:9" s="219" customFormat="1" ht="36" customHeight="1" x14ac:dyDescent="0.25">
      <c r="A111" s="237">
        <v>21020307</v>
      </c>
      <c r="B111" s="238" t="s">
        <v>19</v>
      </c>
      <c r="C111" s="239"/>
      <c r="D111" s="12"/>
      <c r="E111" s="133" t="s">
        <v>443</v>
      </c>
      <c r="F111" s="224"/>
      <c r="G111" s="224"/>
      <c r="H111" s="224"/>
      <c r="I111" s="1091">
        <f>'NORMINAL ROLL'!M37</f>
        <v>1440000</v>
      </c>
    </row>
    <row r="112" spans="1:9" s="219" customFormat="1" ht="21.95" customHeight="1" x14ac:dyDescent="0.25">
      <c r="A112" s="233">
        <v>22020000</v>
      </c>
      <c r="B112" s="234"/>
      <c r="C112" s="235"/>
      <c r="D112" s="234"/>
      <c r="E112" s="180" t="s">
        <v>410</v>
      </c>
      <c r="F112" s="224"/>
      <c r="G112" s="224"/>
      <c r="H112" s="224"/>
      <c r="I112" s="236"/>
    </row>
    <row r="113" spans="1:9" s="219" customFormat="1" ht="21.95" customHeight="1" x14ac:dyDescent="0.25">
      <c r="A113" s="233">
        <v>22020100</v>
      </c>
      <c r="B113" s="234"/>
      <c r="C113" s="235"/>
      <c r="D113" s="234"/>
      <c r="E113" s="180" t="s">
        <v>444</v>
      </c>
      <c r="F113" s="224"/>
      <c r="G113" s="224"/>
      <c r="H113" s="224"/>
      <c r="I113" s="236"/>
    </row>
    <row r="114" spans="1:9" s="219" customFormat="1" ht="21.95" customHeight="1" x14ac:dyDescent="0.25">
      <c r="A114" s="237">
        <v>22020101</v>
      </c>
      <c r="B114" s="238" t="s">
        <v>14</v>
      </c>
      <c r="C114" s="239"/>
      <c r="D114" s="19" t="s">
        <v>15</v>
      </c>
      <c r="E114" s="133" t="s">
        <v>445</v>
      </c>
      <c r="F114" s="249">
        <f>G114-(G114*5%)</f>
        <v>95000</v>
      </c>
      <c r="G114" s="224">
        <v>100000</v>
      </c>
      <c r="H114" s="224"/>
      <c r="I114" s="236">
        <v>100000</v>
      </c>
    </row>
    <row r="115" spans="1:9" s="219" customFormat="1" ht="21.95" customHeight="1" x14ac:dyDescent="0.25">
      <c r="A115" s="233">
        <v>22020300</v>
      </c>
      <c r="B115" s="234"/>
      <c r="C115" s="235"/>
      <c r="D115" s="234"/>
      <c r="E115" s="180" t="s">
        <v>446</v>
      </c>
      <c r="F115" s="224"/>
      <c r="G115" s="224"/>
      <c r="H115" s="224"/>
      <c r="I115" s="236"/>
    </row>
    <row r="116" spans="1:9" s="219" customFormat="1" ht="21.95" customHeight="1" x14ac:dyDescent="0.25">
      <c r="A116" s="237">
        <v>22020313</v>
      </c>
      <c r="B116" s="77"/>
      <c r="C116" s="239"/>
      <c r="D116" s="19" t="s">
        <v>15</v>
      </c>
      <c r="E116" s="133" t="s">
        <v>447</v>
      </c>
      <c r="F116" s="224"/>
      <c r="G116" s="224"/>
      <c r="H116" s="224"/>
      <c r="I116" s="236"/>
    </row>
    <row r="117" spans="1:9" s="219" customFormat="1" ht="39" customHeight="1" x14ac:dyDescent="0.25">
      <c r="A117" s="277">
        <v>2202020700</v>
      </c>
      <c r="B117" s="251"/>
      <c r="C117" s="252"/>
      <c r="D117" s="251"/>
      <c r="E117" s="171" t="s">
        <v>422</v>
      </c>
      <c r="F117" s="224"/>
      <c r="G117" s="224"/>
      <c r="H117" s="224"/>
      <c r="I117" s="236"/>
    </row>
    <row r="118" spans="1:9" s="219" customFormat="1" ht="21.95" customHeight="1" thickBot="1" x14ac:dyDescent="0.3">
      <c r="A118" s="602">
        <v>22020710</v>
      </c>
      <c r="B118" s="603" t="s">
        <v>19</v>
      </c>
      <c r="C118" s="604"/>
      <c r="D118" s="605"/>
      <c r="E118" s="606" t="s">
        <v>448</v>
      </c>
      <c r="F118" s="593">
        <f>G118-(G118*5%)</f>
        <v>1425000</v>
      </c>
      <c r="G118" s="607">
        <v>1500000</v>
      </c>
      <c r="H118" s="607">
        <v>540000</v>
      </c>
      <c r="I118" s="608">
        <v>1000000</v>
      </c>
    </row>
    <row r="119" spans="1:9" s="219" customFormat="1" ht="21.95" customHeight="1" thickBot="1" x14ac:dyDescent="0.3">
      <c r="A119" s="597"/>
      <c r="B119" s="462"/>
      <c r="C119" s="463"/>
      <c r="D119" s="462"/>
      <c r="E119" s="598" t="s">
        <v>449</v>
      </c>
      <c r="F119" s="576">
        <f>SUM(F96:F111)</f>
        <v>1478324.3550000002</v>
      </c>
      <c r="G119" s="576">
        <f>SUM(G96:G111)</f>
        <v>1766130.9</v>
      </c>
      <c r="H119" s="576">
        <f>SUM(H96:H111)</f>
        <v>1167098.175</v>
      </c>
      <c r="I119" s="576">
        <f>SUM(I96:I111)</f>
        <v>5922650.682</v>
      </c>
    </row>
    <row r="120" spans="1:9" s="219" customFormat="1" ht="21.95" customHeight="1" thickBot="1" x14ac:dyDescent="0.3">
      <c r="A120" s="260"/>
      <c r="B120" s="228"/>
      <c r="C120" s="261"/>
      <c r="D120" s="228"/>
      <c r="E120" s="279" t="s">
        <v>410</v>
      </c>
      <c r="F120" s="263">
        <f>SUM(F114:F118)</f>
        <v>1520000</v>
      </c>
      <c r="G120" s="263">
        <f>SUM(G114:G118)</f>
        <v>1600000</v>
      </c>
      <c r="H120" s="263">
        <f>SUM(H114:H118)</f>
        <v>540000</v>
      </c>
      <c r="I120" s="263">
        <f>SUM(I114:I118)</f>
        <v>1100000</v>
      </c>
    </row>
    <row r="121" spans="1:9" s="219" customFormat="1" ht="21.95" customHeight="1" thickBot="1" x14ac:dyDescent="0.3">
      <c r="A121" s="280"/>
      <c r="B121" s="281"/>
      <c r="C121" s="282"/>
      <c r="D121" s="283"/>
      <c r="E121" s="284" t="s">
        <v>51</v>
      </c>
      <c r="F121" s="269">
        <f>F119+F120</f>
        <v>2998324.3550000004</v>
      </c>
      <c r="G121" s="269">
        <f>G119+G120</f>
        <v>3366130.9</v>
      </c>
      <c r="H121" s="269">
        <f>H119+H120</f>
        <v>1707098.175</v>
      </c>
      <c r="I121" s="269">
        <f>I119+I120</f>
        <v>7022650.682</v>
      </c>
    </row>
    <row r="122" spans="1:9" s="219" customFormat="1" ht="28.5" x14ac:dyDescent="0.45">
      <c r="A122" s="1235" t="s">
        <v>0</v>
      </c>
      <c r="B122" s="1236"/>
      <c r="C122" s="1236"/>
      <c r="D122" s="1236"/>
      <c r="E122" s="1236"/>
      <c r="F122" s="1236"/>
      <c r="G122" s="1236"/>
      <c r="H122" s="1236"/>
      <c r="I122" s="1237"/>
    </row>
    <row r="123" spans="1:9" s="219" customFormat="1" ht="22.5" x14ac:dyDescent="0.3">
      <c r="A123" s="1238" t="s">
        <v>1</v>
      </c>
      <c r="B123" s="1239"/>
      <c r="C123" s="1239"/>
      <c r="D123" s="1239"/>
      <c r="E123" s="1239"/>
      <c r="F123" s="1239"/>
      <c r="G123" s="1239"/>
      <c r="H123" s="1239"/>
      <c r="I123" s="1240"/>
    </row>
    <row r="124" spans="1:9" s="219" customFormat="1" ht="22.5" x14ac:dyDescent="0.3">
      <c r="A124" s="1238" t="s">
        <v>879</v>
      </c>
      <c r="B124" s="1239"/>
      <c r="C124" s="1239"/>
      <c r="D124" s="1239"/>
      <c r="E124" s="1239"/>
      <c r="F124" s="1239"/>
      <c r="G124" s="1239"/>
      <c r="H124" s="1239"/>
      <c r="I124" s="1240"/>
    </row>
    <row r="125" spans="1:9" s="219" customFormat="1" ht="27" customHeight="1" thickBot="1" x14ac:dyDescent="0.3">
      <c r="A125" s="1244" t="s">
        <v>369</v>
      </c>
      <c r="B125" s="1245"/>
      <c r="C125" s="1245"/>
      <c r="D125" s="1245"/>
      <c r="E125" s="1245"/>
      <c r="F125" s="1245"/>
      <c r="G125" s="1245"/>
      <c r="H125" s="1245"/>
      <c r="I125" s="1246"/>
    </row>
    <row r="126" spans="1:9" s="219" customFormat="1" ht="18.75" customHeight="1" thickBot="1" x14ac:dyDescent="0.3">
      <c r="A126" s="1253" t="s">
        <v>450</v>
      </c>
      <c r="B126" s="1254"/>
      <c r="C126" s="1254"/>
      <c r="D126" s="1254"/>
      <c r="E126" s="1254"/>
      <c r="F126" s="1254"/>
      <c r="G126" s="1254"/>
      <c r="H126" s="1254"/>
      <c r="I126" s="1255"/>
    </row>
    <row r="127" spans="1:9" s="220" customFormat="1" ht="36.75" thickBot="1" x14ac:dyDescent="0.3">
      <c r="A127" s="595" t="s">
        <v>370</v>
      </c>
      <c r="B127" s="407" t="s">
        <v>78</v>
      </c>
      <c r="C127" s="596" t="s">
        <v>371</v>
      </c>
      <c r="D127" s="407" t="s">
        <v>4</v>
      </c>
      <c r="E127" s="574" t="s">
        <v>79</v>
      </c>
      <c r="F127" s="407" t="s">
        <v>372</v>
      </c>
      <c r="G127" s="407" t="s">
        <v>7</v>
      </c>
      <c r="H127" s="407" t="s">
        <v>740</v>
      </c>
      <c r="I127" s="407" t="s">
        <v>882</v>
      </c>
    </row>
    <row r="128" spans="1:9" s="219" customFormat="1" ht="21.95" customHeight="1" x14ac:dyDescent="0.25">
      <c r="A128" s="270">
        <v>20000000</v>
      </c>
      <c r="B128" s="271"/>
      <c r="C128" s="272"/>
      <c r="D128" s="271"/>
      <c r="E128" s="114" t="s">
        <v>44</v>
      </c>
      <c r="F128" s="273"/>
      <c r="G128" s="273"/>
      <c r="H128" s="273"/>
      <c r="I128" s="274"/>
    </row>
    <row r="129" spans="1:9" s="219" customFormat="1" ht="21.95" customHeight="1" x14ac:dyDescent="0.25">
      <c r="A129" s="233">
        <v>21000000</v>
      </c>
      <c r="B129" s="234"/>
      <c r="C129" s="235"/>
      <c r="D129" s="234"/>
      <c r="E129" s="90" t="s">
        <v>47</v>
      </c>
      <c r="F129" s="224"/>
      <c r="G129" s="224"/>
      <c r="H129" s="224"/>
      <c r="I129" s="236"/>
    </row>
    <row r="130" spans="1:9" s="219" customFormat="1" ht="21.95" customHeight="1" x14ac:dyDescent="0.25">
      <c r="A130" s="233">
        <v>21010000</v>
      </c>
      <c r="B130" s="234"/>
      <c r="C130" s="235"/>
      <c r="D130" s="234"/>
      <c r="E130" s="90" t="s">
        <v>392</v>
      </c>
      <c r="F130" s="224"/>
      <c r="G130" s="224"/>
      <c r="H130" s="224"/>
      <c r="I130" s="236"/>
    </row>
    <row r="131" spans="1:9" s="219" customFormat="1" ht="21.95" customHeight="1" x14ac:dyDescent="0.25">
      <c r="A131" s="237">
        <v>21010103</v>
      </c>
      <c r="B131" s="238" t="s">
        <v>19</v>
      </c>
      <c r="C131" s="239"/>
      <c r="D131" s="19" t="s">
        <v>15</v>
      </c>
      <c r="E131" s="96" t="s">
        <v>431</v>
      </c>
      <c r="F131" s="249">
        <v>761145.03500000003</v>
      </c>
      <c r="G131" s="224">
        <v>801205.3</v>
      </c>
      <c r="H131" s="224">
        <v>600903.97500000009</v>
      </c>
      <c r="I131" s="236">
        <f>'NORMINAL ROLL'!D46</f>
        <v>3020084.04</v>
      </c>
    </row>
    <row r="132" spans="1:9" s="219" customFormat="1" ht="21.95" customHeight="1" x14ac:dyDescent="0.25">
      <c r="A132" s="237">
        <v>21010104</v>
      </c>
      <c r="B132" s="238" t="s">
        <v>19</v>
      </c>
      <c r="C132" s="239"/>
      <c r="D132" s="19"/>
      <c r="E132" s="96" t="s">
        <v>432</v>
      </c>
      <c r="F132" s="224"/>
      <c r="G132" s="224"/>
      <c r="H132" s="224"/>
      <c r="I132" s="236"/>
    </row>
    <row r="133" spans="1:9" s="219" customFormat="1" ht="21.95" customHeight="1" x14ac:dyDescent="0.25">
      <c r="A133" s="237">
        <v>21010105</v>
      </c>
      <c r="B133" s="238" t="s">
        <v>19</v>
      </c>
      <c r="C133" s="239"/>
      <c r="D133" s="12"/>
      <c r="E133" s="96" t="s">
        <v>433</v>
      </c>
      <c r="F133" s="224"/>
      <c r="G133" s="224"/>
      <c r="H133" s="224"/>
      <c r="I133" s="236"/>
    </row>
    <row r="134" spans="1:9" s="219" customFormat="1" ht="21.95" customHeight="1" x14ac:dyDescent="0.25">
      <c r="A134" s="275"/>
      <c r="B134" s="238" t="s">
        <v>19</v>
      </c>
      <c r="C134" s="239"/>
      <c r="D134" s="12"/>
      <c r="E134" s="96" t="s">
        <v>435</v>
      </c>
      <c r="F134" s="249"/>
      <c r="G134" s="224">
        <v>210000</v>
      </c>
      <c r="H134" s="224"/>
      <c r="I134" s="236"/>
    </row>
    <row r="135" spans="1:9" s="219" customFormat="1" ht="36" customHeight="1" x14ac:dyDescent="0.25">
      <c r="A135" s="233">
        <v>21020300</v>
      </c>
      <c r="B135" s="234"/>
      <c r="C135" s="235"/>
      <c r="D135" s="234"/>
      <c r="E135" s="90" t="s">
        <v>436</v>
      </c>
      <c r="F135" s="224"/>
      <c r="G135" s="224"/>
      <c r="H135" s="224"/>
      <c r="I135" s="236"/>
    </row>
    <row r="136" spans="1:9" s="219" customFormat="1" ht="21.95" customHeight="1" x14ac:dyDescent="0.25">
      <c r="A136" s="237">
        <v>21020301</v>
      </c>
      <c r="B136" s="238" t="s">
        <v>19</v>
      </c>
      <c r="C136" s="239"/>
      <c r="D136" s="19" t="s">
        <v>15</v>
      </c>
      <c r="E136" s="133" t="s">
        <v>437</v>
      </c>
      <c r="F136" s="249">
        <v>209141.3695</v>
      </c>
      <c r="G136" s="224">
        <v>220148.81</v>
      </c>
      <c r="H136" s="224">
        <v>165111.60749999998</v>
      </c>
      <c r="I136" s="236">
        <f>'NORMINAL ROLL'!E46</f>
        <v>1057029.4139999999</v>
      </c>
    </row>
    <row r="137" spans="1:9" s="219" customFormat="1" ht="21.95" customHeight="1" x14ac:dyDescent="0.25">
      <c r="A137" s="237">
        <v>21020302</v>
      </c>
      <c r="B137" s="238" t="s">
        <v>19</v>
      </c>
      <c r="C137" s="239"/>
      <c r="D137" s="19" t="s">
        <v>15</v>
      </c>
      <c r="E137" s="133" t="s">
        <v>438</v>
      </c>
      <c r="F137" s="249">
        <v>115474.7135</v>
      </c>
      <c r="G137" s="224">
        <v>121552.33</v>
      </c>
      <c r="H137" s="224">
        <v>91164.247500000012</v>
      </c>
      <c r="I137" s="236">
        <f>'NORMINAL ROLL'!F46</f>
        <v>604016.80800000008</v>
      </c>
    </row>
    <row r="138" spans="1:9" s="219" customFormat="1" ht="21.95" customHeight="1" x14ac:dyDescent="0.25">
      <c r="A138" s="237">
        <v>21020303</v>
      </c>
      <c r="B138" s="238" t="s">
        <v>19</v>
      </c>
      <c r="C138" s="239"/>
      <c r="D138" s="19" t="s">
        <v>15</v>
      </c>
      <c r="E138" s="133" t="s">
        <v>439</v>
      </c>
      <c r="F138" s="249">
        <v>28601.108500000002</v>
      </c>
      <c r="G138" s="224">
        <v>30106.43</v>
      </c>
      <c r="H138" s="224">
        <v>22579.822500000002</v>
      </c>
      <c r="I138" s="236">
        <f>'NORMINAL ROLL'!G46</f>
        <v>34560</v>
      </c>
    </row>
    <row r="139" spans="1:9" s="219" customFormat="1" ht="21.95" customHeight="1" x14ac:dyDescent="0.25">
      <c r="A139" s="237">
        <v>21020304</v>
      </c>
      <c r="B139" s="238" t="s">
        <v>19</v>
      </c>
      <c r="C139" s="239"/>
      <c r="D139" s="19" t="s">
        <v>15</v>
      </c>
      <c r="E139" s="133" t="s">
        <v>398</v>
      </c>
      <c r="F139" s="224"/>
      <c r="G139" s="224"/>
      <c r="H139" s="224"/>
      <c r="I139" s="236">
        <f>'NORMINAL ROLL'!H46</f>
        <v>151004.20200000002</v>
      </c>
    </row>
    <row r="140" spans="1:9" s="219" customFormat="1" ht="21.95" customHeight="1" x14ac:dyDescent="0.25">
      <c r="A140" s="237">
        <v>21020305</v>
      </c>
      <c r="B140" s="238"/>
      <c r="C140" s="239"/>
      <c r="D140" s="12"/>
      <c r="E140" s="133" t="s">
        <v>442</v>
      </c>
      <c r="F140" s="224"/>
      <c r="G140" s="224"/>
      <c r="H140" s="224"/>
      <c r="I140" s="236"/>
    </row>
    <row r="141" spans="1:9" s="219" customFormat="1" ht="21.95" customHeight="1" x14ac:dyDescent="0.25">
      <c r="A141" s="237">
        <v>21020306</v>
      </c>
      <c r="B141" s="238"/>
      <c r="C141" s="239"/>
      <c r="D141" s="12"/>
      <c r="E141" s="133" t="s">
        <v>399</v>
      </c>
      <c r="F141" s="224"/>
      <c r="G141" s="224"/>
      <c r="H141" s="224"/>
      <c r="I141" s="236">
        <f>'NORMINAL ROLL'!J46</f>
        <v>7560</v>
      </c>
    </row>
    <row r="142" spans="1:9" s="219" customFormat="1" ht="21.95" customHeight="1" x14ac:dyDescent="0.25">
      <c r="A142" s="237">
        <v>21020307</v>
      </c>
      <c r="B142" s="238" t="s">
        <v>19</v>
      </c>
      <c r="C142" s="239"/>
      <c r="D142" s="12"/>
      <c r="E142" s="133" t="s">
        <v>443</v>
      </c>
      <c r="F142" s="224"/>
      <c r="G142" s="224"/>
      <c r="H142" s="224"/>
      <c r="I142" s="236">
        <f>'NORMINAL ROLL'!M46</f>
        <v>1920000</v>
      </c>
    </row>
    <row r="143" spans="1:9" s="219" customFormat="1" ht="21.95" customHeight="1" x14ac:dyDescent="0.25">
      <c r="A143" s="237">
        <v>21020312</v>
      </c>
      <c r="B143" s="238" t="s">
        <v>19</v>
      </c>
      <c r="C143" s="239"/>
      <c r="D143" s="12"/>
      <c r="E143" s="133" t="s">
        <v>440</v>
      </c>
      <c r="F143" s="224"/>
      <c r="G143" s="224"/>
      <c r="H143" s="224"/>
      <c r="I143" s="236"/>
    </row>
    <row r="144" spans="1:9" s="219" customFormat="1" ht="21.95" customHeight="1" x14ac:dyDescent="0.25">
      <c r="A144" s="237">
        <v>21020314</v>
      </c>
      <c r="B144" s="238"/>
      <c r="C144" s="239"/>
      <c r="D144" s="12"/>
      <c r="E144" s="133" t="s">
        <v>403</v>
      </c>
      <c r="F144" s="224"/>
      <c r="G144" s="224"/>
      <c r="H144" s="224"/>
      <c r="I144" s="236">
        <f>'NORMINAL ROLL'!K46</f>
        <v>137628</v>
      </c>
    </row>
    <row r="145" spans="1:9" s="219" customFormat="1" ht="21.95" customHeight="1" x14ac:dyDescent="0.25">
      <c r="A145" s="237">
        <v>21020315</v>
      </c>
      <c r="B145" s="238" t="s">
        <v>19</v>
      </c>
      <c r="C145" s="239"/>
      <c r="D145" s="19" t="s">
        <v>15</v>
      </c>
      <c r="E145" s="133" t="s">
        <v>441</v>
      </c>
      <c r="F145" s="249">
        <v>72267.735000000001</v>
      </c>
      <c r="G145" s="276">
        <v>76071.3</v>
      </c>
      <c r="H145" s="224">
        <v>57053.475000000006</v>
      </c>
      <c r="I145" s="601">
        <f>'NORMINAL ROLL'!I46</f>
        <v>247004.20200000002</v>
      </c>
    </row>
    <row r="146" spans="1:9" s="219" customFormat="1" ht="21.95" customHeight="1" x14ac:dyDescent="0.25">
      <c r="A146" s="233">
        <v>21020400</v>
      </c>
      <c r="B146" s="234"/>
      <c r="C146" s="235"/>
      <c r="D146" s="234"/>
      <c r="E146" s="90" t="s">
        <v>451</v>
      </c>
      <c r="F146" s="285"/>
      <c r="G146" s="285"/>
      <c r="H146" s="285"/>
      <c r="I146" s="611"/>
    </row>
    <row r="147" spans="1:9" s="219" customFormat="1" ht="21.95" customHeight="1" x14ac:dyDescent="0.25">
      <c r="A147" s="237">
        <v>21020401</v>
      </c>
      <c r="B147" s="238" t="s">
        <v>19</v>
      </c>
      <c r="C147" s="239"/>
      <c r="D147" s="12"/>
      <c r="E147" s="133" t="s">
        <v>437</v>
      </c>
      <c r="F147" s="285"/>
      <c r="G147" s="285"/>
      <c r="H147" s="285"/>
      <c r="I147" s="611"/>
    </row>
    <row r="148" spans="1:9" s="219" customFormat="1" ht="21.95" customHeight="1" x14ac:dyDescent="0.25">
      <c r="A148" s="237">
        <v>21020402</v>
      </c>
      <c r="B148" s="238" t="s">
        <v>19</v>
      </c>
      <c r="C148" s="239"/>
      <c r="D148" s="12"/>
      <c r="E148" s="133" t="s">
        <v>438</v>
      </c>
      <c r="F148" s="285"/>
      <c r="G148" s="285"/>
      <c r="H148" s="285"/>
      <c r="I148" s="611"/>
    </row>
    <row r="149" spans="1:9" s="219" customFormat="1" ht="21.95" customHeight="1" x14ac:dyDescent="0.25">
      <c r="A149" s="237">
        <v>21020403</v>
      </c>
      <c r="B149" s="238" t="s">
        <v>19</v>
      </c>
      <c r="C149" s="239"/>
      <c r="D149" s="12"/>
      <c r="E149" s="133" t="s">
        <v>439</v>
      </c>
      <c r="F149" s="285"/>
      <c r="G149" s="285"/>
      <c r="H149" s="285"/>
      <c r="I149" s="611"/>
    </row>
    <row r="150" spans="1:9" s="219" customFormat="1" ht="21.95" customHeight="1" x14ac:dyDescent="0.25">
      <c r="A150" s="237">
        <v>21020404</v>
      </c>
      <c r="B150" s="238" t="s">
        <v>19</v>
      </c>
      <c r="C150" s="239"/>
      <c r="D150" s="12"/>
      <c r="E150" s="133" t="s">
        <v>398</v>
      </c>
      <c r="F150" s="285"/>
      <c r="G150" s="285"/>
      <c r="H150" s="285"/>
      <c r="I150" s="611"/>
    </row>
    <row r="151" spans="1:9" s="219" customFormat="1" ht="21.95" customHeight="1" x14ac:dyDescent="0.25">
      <c r="A151" s="237">
        <v>21020412</v>
      </c>
      <c r="B151" s="238" t="s">
        <v>19</v>
      </c>
      <c r="C151" s="239"/>
      <c r="D151" s="12"/>
      <c r="E151" s="133" t="s">
        <v>440</v>
      </c>
      <c r="F151" s="285"/>
      <c r="G151" s="285"/>
      <c r="H151" s="285"/>
      <c r="I151" s="611"/>
    </row>
    <row r="152" spans="1:9" s="219" customFormat="1" ht="21.95" customHeight="1" x14ac:dyDescent="0.25">
      <c r="A152" s="237">
        <v>21020415</v>
      </c>
      <c r="B152" s="238" t="s">
        <v>19</v>
      </c>
      <c r="C152" s="239"/>
      <c r="D152" s="12"/>
      <c r="E152" s="133" t="s">
        <v>441</v>
      </c>
      <c r="F152" s="285"/>
      <c r="G152" s="285"/>
      <c r="H152" s="285"/>
      <c r="I152" s="611"/>
    </row>
    <row r="153" spans="1:9" s="219" customFormat="1" ht="21.95" customHeight="1" x14ac:dyDescent="0.25">
      <c r="A153" s="233">
        <v>21020500</v>
      </c>
      <c r="B153" s="234"/>
      <c r="C153" s="235"/>
      <c r="D153" s="234"/>
      <c r="E153" s="90" t="s">
        <v>452</v>
      </c>
      <c r="F153" s="285"/>
      <c r="G153" s="285"/>
      <c r="H153" s="285"/>
      <c r="I153" s="611"/>
    </row>
    <row r="154" spans="1:9" s="219" customFormat="1" ht="21.95" customHeight="1" x14ac:dyDescent="0.25">
      <c r="A154" s="237">
        <v>21020501</v>
      </c>
      <c r="B154" s="238" t="s">
        <v>19</v>
      </c>
      <c r="C154" s="239"/>
      <c r="D154" s="12"/>
      <c r="E154" s="133" t="s">
        <v>437</v>
      </c>
      <c r="F154" s="285"/>
      <c r="G154" s="285"/>
      <c r="H154" s="285"/>
      <c r="I154" s="611"/>
    </row>
    <row r="155" spans="1:9" s="219" customFormat="1" ht="21.95" customHeight="1" x14ac:dyDescent="0.25">
      <c r="A155" s="237">
        <v>21020502</v>
      </c>
      <c r="B155" s="238" t="s">
        <v>19</v>
      </c>
      <c r="C155" s="239"/>
      <c r="D155" s="12"/>
      <c r="E155" s="133" t="s">
        <v>438</v>
      </c>
      <c r="F155" s="285"/>
      <c r="G155" s="285"/>
      <c r="H155" s="285"/>
      <c r="I155" s="611"/>
    </row>
    <row r="156" spans="1:9" s="219" customFormat="1" ht="21.95" customHeight="1" x14ac:dyDescent="0.25">
      <c r="A156" s="237">
        <v>21020503</v>
      </c>
      <c r="B156" s="238" t="s">
        <v>19</v>
      </c>
      <c r="C156" s="239"/>
      <c r="D156" s="12"/>
      <c r="E156" s="133" t="s">
        <v>439</v>
      </c>
      <c r="F156" s="285"/>
      <c r="G156" s="285"/>
      <c r="H156" s="285"/>
      <c r="I156" s="611"/>
    </row>
    <row r="157" spans="1:9" s="219" customFormat="1" ht="21.95" customHeight="1" x14ac:dyDescent="0.25">
      <c r="A157" s="237">
        <v>21020504</v>
      </c>
      <c r="B157" s="238" t="s">
        <v>19</v>
      </c>
      <c r="C157" s="239"/>
      <c r="D157" s="12"/>
      <c r="E157" s="133" t="s">
        <v>398</v>
      </c>
      <c r="F157" s="285"/>
      <c r="G157" s="285"/>
      <c r="H157" s="285"/>
      <c r="I157" s="611"/>
    </row>
    <row r="158" spans="1:9" s="219" customFormat="1" ht="21.95" customHeight="1" x14ac:dyDescent="0.25">
      <c r="A158" s="237">
        <v>21020512</v>
      </c>
      <c r="B158" s="238" t="s">
        <v>19</v>
      </c>
      <c r="C158" s="239"/>
      <c r="D158" s="12"/>
      <c r="E158" s="133" t="s">
        <v>440</v>
      </c>
      <c r="F158" s="224"/>
      <c r="G158" s="224"/>
      <c r="H158" s="224"/>
      <c r="I158" s="236"/>
    </row>
    <row r="159" spans="1:9" s="219" customFormat="1" ht="21.95" customHeight="1" x14ac:dyDescent="0.25">
      <c r="A159" s="237">
        <v>21020515</v>
      </c>
      <c r="B159" s="238" t="s">
        <v>19</v>
      </c>
      <c r="C159" s="239"/>
      <c r="D159" s="12"/>
      <c r="E159" s="133" t="s">
        <v>441</v>
      </c>
      <c r="F159" s="224"/>
      <c r="G159" s="224"/>
      <c r="H159" s="224"/>
      <c r="I159" s="236"/>
    </row>
    <row r="160" spans="1:9" s="219" customFormat="1" ht="21.95" customHeight="1" x14ac:dyDescent="0.25">
      <c r="A160" s="237">
        <v>210220604</v>
      </c>
      <c r="B160" s="238" t="s">
        <v>19</v>
      </c>
      <c r="C160" s="239"/>
      <c r="D160" s="19" t="s">
        <v>15</v>
      </c>
      <c r="E160" s="133" t="s">
        <v>453</v>
      </c>
      <c r="F160" s="224"/>
      <c r="G160" s="224"/>
      <c r="H160" s="224"/>
      <c r="I160" s="236"/>
    </row>
    <row r="161" spans="1:9" s="219" customFormat="1" ht="21.95" customHeight="1" x14ac:dyDescent="0.25">
      <c r="A161" s="233">
        <v>22020000</v>
      </c>
      <c r="B161" s="234"/>
      <c r="C161" s="235"/>
      <c r="D161" s="234"/>
      <c r="E161" s="180" t="s">
        <v>410</v>
      </c>
      <c r="F161" s="224"/>
      <c r="G161" s="224"/>
      <c r="H161" s="224"/>
      <c r="I161" s="236"/>
    </row>
    <row r="162" spans="1:9" s="219" customFormat="1" ht="21.95" customHeight="1" x14ac:dyDescent="0.25">
      <c r="A162" s="233">
        <v>22020100</v>
      </c>
      <c r="B162" s="234"/>
      <c r="C162" s="235"/>
      <c r="D162" s="234"/>
      <c r="E162" s="180" t="s">
        <v>411</v>
      </c>
      <c r="F162" s="224"/>
      <c r="G162" s="224"/>
      <c r="H162" s="224"/>
      <c r="I162" s="236"/>
    </row>
    <row r="163" spans="1:9" s="219" customFormat="1" ht="21.95" customHeight="1" x14ac:dyDescent="0.25">
      <c r="A163" s="237">
        <v>22020102</v>
      </c>
      <c r="B163" s="238" t="s">
        <v>14</v>
      </c>
      <c r="C163" s="239"/>
      <c r="D163" s="19" t="s">
        <v>15</v>
      </c>
      <c r="E163" s="133" t="s">
        <v>454</v>
      </c>
      <c r="F163" s="224"/>
      <c r="G163" s="224">
        <v>500000</v>
      </c>
      <c r="H163" s="224">
        <v>110000</v>
      </c>
      <c r="I163" s="236">
        <v>200000</v>
      </c>
    </row>
    <row r="164" spans="1:9" s="219" customFormat="1" ht="21.95" customHeight="1" x14ac:dyDescent="0.25">
      <c r="A164" s="250">
        <v>22020300</v>
      </c>
      <c r="B164" s="251"/>
      <c r="C164" s="252"/>
      <c r="D164" s="251"/>
      <c r="E164" s="171" t="s">
        <v>455</v>
      </c>
      <c r="F164" s="224"/>
      <c r="G164" s="224"/>
      <c r="H164" s="224"/>
      <c r="I164" s="236"/>
    </row>
    <row r="165" spans="1:9" s="219" customFormat="1" ht="21.95" customHeight="1" x14ac:dyDescent="0.25">
      <c r="A165" s="198">
        <v>22020306</v>
      </c>
      <c r="B165" s="238" t="s">
        <v>19</v>
      </c>
      <c r="C165" s="199"/>
      <c r="D165" s="12"/>
      <c r="E165" s="242" t="s">
        <v>456</v>
      </c>
      <c r="F165" s="224"/>
      <c r="G165" s="224"/>
      <c r="H165" s="224"/>
      <c r="I165" s="236"/>
    </row>
    <row r="166" spans="1:9" s="219" customFormat="1" ht="21.95" customHeight="1" x14ac:dyDescent="0.25">
      <c r="A166" s="250">
        <v>22020600</v>
      </c>
      <c r="B166" s="238" t="s">
        <v>19</v>
      </c>
      <c r="C166" s="252"/>
      <c r="D166" s="251"/>
      <c r="E166" s="171" t="s">
        <v>419</v>
      </c>
      <c r="F166" s="224"/>
      <c r="G166" s="224"/>
      <c r="H166" s="224"/>
      <c r="I166" s="236"/>
    </row>
    <row r="167" spans="1:9" ht="21.95" customHeight="1" x14ac:dyDescent="0.25">
      <c r="A167" s="198">
        <v>22020601</v>
      </c>
      <c r="B167" s="238" t="s">
        <v>19</v>
      </c>
      <c r="C167" s="199"/>
      <c r="D167" s="12"/>
      <c r="E167" s="188" t="s">
        <v>1461</v>
      </c>
      <c r="F167" s="249">
        <v>45724318.810000002</v>
      </c>
      <c r="G167" s="224">
        <v>42000000</v>
      </c>
      <c r="H167" s="224">
        <v>110667500</v>
      </c>
      <c r="I167" s="236">
        <v>30000000</v>
      </c>
    </row>
    <row r="168" spans="1:9" s="219" customFormat="1" ht="21.95" customHeight="1" x14ac:dyDescent="0.25">
      <c r="A168" s="198">
        <v>21020604</v>
      </c>
      <c r="B168" s="238" t="s">
        <v>19</v>
      </c>
      <c r="C168" s="199"/>
      <c r="D168" s="12"/>
      <c r="E168" s="242" t="s">
        <v>457</v>
      </c>
      <c r="F168" s="249">
        <v>4800000</v>
      </c>
      <c r="G168" s="224">
        <v>15000000</v>
      </c>
      <c r="H168" s="224">
        <v>4350000</v>
      </c>
      <c r="I168" s="236">
        <v>15000000</v>
      </c>
    </row>
    <row r="169" spans="1:9" s="219" customFormat="1" ht="36" customHeight="1" x14ac:dyDescent="0.25">
      <c r="A169" s="250">
        <v>22021000</v>
      </c>
      <c r="B169" s="251"/>
      <c r="C169" s="252"/>
      <c r="D169" s="251"/>
      <c r="E169" s="171" t="s">
        <v>424</v>
      </c>
      <c r="F169" s="224"/>
      <c r="G169" s="224"/>
      <c r="H169" s="224"/>
      <c r="I169" s="236"/>
    </row>
    <row r="170" spans="1:9" s="219" customFormat="1" ht="21.95" customHeight="1" thickBot="1" x14ac:dyDescent="0.3">
      <c r="A170" s="602">
        <v>22021003</v>
      </c>
      <c r="B170" s="603" t="s">
        <v>19</v>
      </c>
      <c r="C170" s="604"/>
      <c r="D170" s="24" t="s">
        <v>15</v>
      </c>
      <c r="E170" s="606" t="s">
        <v>427</v>
      </c>
      <c r="F170" s="607"/>
      <c r="G170" s="607">
        <v>800000</v>
      </c>
      <c r="H170" s="607">
        <v>180000</v>
      </c>
      <c r="I170" s="608">
        <v>1000000</v>
      </c>
    </row>
    <row r="171" spans="1:9" s="219" customFormat="1" ht="21.95" customHeight="1" thickBot="1" x14ac:dyDescent="0.3">
      <c r="A171" s="597"/>
      <c r="B171" s="462"/>
      <c r="C171" s="463"/>
      <c r="D171" s="462"/>
      <c r="E171" s="609" t="s">
        <v>47</v>
      </c>
      <c r="F171" s="610">
        <f>SUM(F131:F160)</f>
        <v>1186629.9615000002</v>
      </c>
      <c r="G171" s="610">
        <f>SUM(G131:G160)</f>
        <v>1459084.1700000002</v>
      </c>
      <c r="H171" s="610">
        <f>SUM(H131:H160)</f>
        <v>936813.12750000006</v>
      </c>
      <c r="I171" s="610">
        <f>SUM(I131:I160)</f>
        <v>7178886.6659999993</v>
      </c>
    </row>
    <row r="172" spans="1:9" s="219" customFormat="1" ht="21.95" customHeight="1" thickBot="1" x14ac:dyDescent="0.3">
      <c r="A172" s="260"/>
      <c r="B172" s="228"/>
      <c r="C172" s="261"/>
      <c r="D172" s="228"/>
      <c r="E172" s="287" t="s">
        <v>410</v>
      </c>
      <c r="F172" s="288">
        <f>SUM(F163:F170)</f>
        <v>50524318.810000002</v>
      </c>
      <c r="G172" s="288">
        <f>SUM(G163:G170)</f>
        <v>58300000</v>
      </c>
      <c r="H172" s="288">
        <f>SUM(H163:H170)</f>
        <v>115307500</v>
      </c>
      <c r="I172" s="288">
        <f>SUM(I163:I170)</f>
        <v>46200000</v>
      </c>
    </row>
    <row r="173" spans="1:9" s="219" customFormat="1" ht="21.95" customHeight="1" thickBot="1" x14ac:dyDescent="0.3">
      <c r="A173" s="289"/>
      <c r="B173" s="290"/>
      <c r="C173" s="291"/>
      <c r="D173" s="292"/>
      <c r="E173" s="293" t="s">
        <v>51</v>
      </c>
      <c r="F173" s="294">
        <f>F171+F172</f>
        <v>51710948.771500006</v>
      </c>
      <c r="G173" s="294">
        <f>G171+G172</f>
        <v>59759084.170000002</v>
      </c>
      <c r="H173" s="294">
        <f>H171+H172</f>
        <v>116244313.1275</v>
      </c>
      <c r="I173" s="294">
        <f>I171+I172</f>
        <v>53378886.666000001</v>
      </c>
    </row>
    <row r="174" spans="1:9" s="219" customFormat="1" ht="28.5" x14ac:dyDescent="0.45">
      <c r="A174" s="1235" t="s">
        <v>0</v>
      </c>
      <c r="B174" s="1236"/>
      <c r="C174" s="1236"/>
      <c r="D174" s="1236"/>
      <c r="E174" s="1236"/>
      <c r="F174" s="1236"/>
      <c r="G174" s="1236"/>
      <c r="H174" s="1236"/>
      <c r="I174" s="1237"/>
    </row>
    <row r="175" spans="1:9" s="219" customFormat="1" ht="24.95" customHeight="1" x14ac:dyDescent="0.3">
      <c r="A175" s="1238" t="s">
        <v>1</v>
      </c>
      <c r="B175" s="1239"/>
      <c r="C175" s="1239"/>
      <c r="D175" s="1239"/>
      <c r="E175" s="1239"/>
      <c r="F175" s="1239"/>
      <c r="G175" s="1239"/>
      <c r="H175" s="1239"/>
      <c r="I175" s="1240"/>
    </row>
    <row r="176" spans="1:9" s="219" customFormat="1" ht="24.95" customHeight="1" x14ac:dyDescent="0.3">
      <c r="A176" s="1238" t="s">
        <v>879</v>
      </c>
      <c r="B176" s="1239"/>
      <c r="C176" s="1239"/>
      <c r="D176" s="1239"/>
      <c r="E176" s="1239"/>
      <c r="F176" s="1239"/>
      <c r="G176" s="1239"/>
      <c r="H176" s="1239"/>
      <c r="I176" s="1240"/>
    </row>
    <row r="177" spans="1:9" s="219" customFormat="1" ht="31.5" customHeight="1" thickBot="1" x14ac:dyDescent="0.3">
      <c r="A177" s="1244" t="s">
        <v>369</v>
      </c>
      <c r="B177" s="1245"/>
      <c r="C177" s="1245"/>
      <c r="D177" s="1245"/>
      <c r="E177" s="1245"/>
      <c r="F177" s="1245"/>
      <c r="G177" s="1245"/>
      <c r="H177" s="1245"/>
      <c r="I177" s="1246"/>
    </row>
    <row r="178" spans="1:9" s="219" customFormat="1" ht="24.95" customHeight="1" thickBot="1" x14ac:dyDescent="0.3">
      <c r="A178" s="1256" t="s">
        <v>458</v>
      </c>
      <c r="B178" s="1257"/>
      <c r="C178" s="1257"/>
      <c r="D178" s="1257"/>
      <c r="E178" s="1257"/>
      <c r="F178" s="1257"/>
      <c r="G178" s="1257"/>
      <c r="H178" s="1257"/>
      <c r="I178" s="1258"/>
    </row>
    <row r="179" spans="1:9" s="220" customFormat="1" ht="36.75" thickBot="1" x14ac:dyDescent="0.3">
      <c r="A179" s="191" t="s">
        <v>370</v>
      </c>
      <c r="B179" s="2" t="s">
        <v>78</v>
      </c>
      <c r="C179" s="192" t="s">
        <v>371</v>
      </c>
      <c r="D179" s="2" t="s">
        <v>4</v>
      </c>
      <c r="E179" s="193" t="s">
        <v>79</v>
      </c>
      <c r="F179" s="2" t="s">
        <v>372</v>
      </c>
      <c r="G179" s="2" t="s">
        <v>7</v>
      </c>
      <c r="H179" s="2" t="s">
        <v>740</v>
      </c>
      <c r="I179" s="2" t="s">
        <v>882</v>
      </c>
    </row>
    <row r="180" spans="1:9" s="219" customFormat="1" ht="21.95" customHeight="1" x14ac:dyDescent="0.25">
      <c r="A180" s="295">
        <v>11101300100</v>
      </c>
      <c r="B180" s="238" t="s">
        <v>19</v>
      </c>
      <c r="C180" s="296"/>
      <c r="D180" s="297"/>
      <c r="E180" s="298" t="s">
        <v>459</v>
      </c>
      <c r="F180" s="45">
        <f>F225</f>
        <v>19215760.670000002</v>
      </c>
      <c r="G180" s="45">
        <f>G225</f>
        <v>19055760.670000002</v>
      </c>
      <c r="H180" s="45">
        <f>H225</f>
        <v>9916820.5024999995</v>
      </c>
      <c r="I180" s="45">
        <f>I225</f>
        <v>12773221.902000001</v>
      </c>
    </row>
    <row r="181" spans="1:9" s="219" customFormat="1" ht="21.95" customHeight="1" thickBot="1" x14ac:dyDescent="0.3">
      <c r="A181" s="198">
        <v>11101300101</v>
      </c>
      <c r="B181" s="238" t="s">
        <v>19</v>
      </c>
      <c r="C181" s="199"/>
      <c r="D181" s="12"/>
      <c r="E181" s="299" t="s">
        <v>460</v>
      </c>
      <c r="F181" s="223">
        <f>F258</f>
        <v>0</v>
      </c>
      <c r="G181" s="223">
        <f>G258</f>
        <v>2000000</v>
      </c>
      <c r="H181" s="223">
        <f>H258</f>
        <v>400000</v>
      </c>
      <c r="I181" s="223">
        <f>I258</f>
        <v>3000000</v>
      </c>
    </row>
    <row r="182" spans="1:9" s="219" customFormat="1" ht="21.95" customHeight="1" thickBot="1" x14ac:dyDescent="0.3">
      <c r="A182" s="206"/>
      <c r="B182" s="228"/>
      <c r="C182" s="229"/>
      <c r="D182" s="228"/>
      <c r="E182" s="300" t="s">
        <v>51</v>
      </c>
      <c r="F182" s="210">
        <f>SUM(F180:F181)</f>
        <v>19215760.670000002</v>
      </c>
      <c r="G182" s="210">
        <f>SUM(G180:G181)</f>
        <v>21055760.670000002</v>
      </c>
      <c r="H182" s="210">
        <f>SUM(H180:H181)</f>
        <v>10316820.502499999</v>
      </c>
      <c r="I182" s="210">
        <f>SUM(I180:I181)</f>
        <v>15773221.902000001</v>
      </c>
    </row>
    <row r="183" spans="1:9" s="219" customFormat="1" ht="21.95" customHeight="1" thickBot="1" x14ac:dyDescent="0.3">
      <c r="A183" s="1263" t="s">
        <v>385</v>
      </c>
      <c r="B183" s="1264"/>
      <c r="C183" s="1264"/>
      <c r="D183" s="1264"/>
      <c r="E183" s="1264"/>
      <c r="F183" s="1264"/>
      <c r="G183" s="1264"/>
      <c r="H183" s="1264"/>
      <c r="I183" s="1265"/>
    </row>
    <row r="184" spans="1:9" s="219" customFormat="1" ht="21.95" customHeight="1" thickBot="1" x14ac:dyDescent="0.3">
      <c r="A184" s="260"/>
      <c r="B184" s="228"/>
      <c r="C184" s="261"/>
      <c r="D184" s="228"/>
      <c r="E184" s="301" t="s">
        <v>47</v>
      </c>
      <c r="F184" s="302">
        <f t="shared" ref="F184:I185" si="5">F223+F256</f>
        <v>13555760.67</v>
      </c>
      <c r="G184" s="302">
        <f t="shared" si="5"/>
        <v>13555760.67</v>
      </c>
      <c r="H184" s="302">
        <f t="shared" si="5"/>
        <v>8666820.5024999995</v>
      </c>
      <c r="I184" s="302">
        <f t="shared" si="5"/>
        <v>7273221.9020000007</v>
      </c>
    </row>
    <row r="185" spans="1:9" s="219" customFormat="1" ht="21.95" customHeight="1" thickBot="1" x14ac:dyDescent="0.3">
      <c r="A185" s="260"/>
      <c r="B185" s="228"/>
      <c r="C185" s="261"/>
      <c r="D185" s="228"/>
      <c r="E185" s="301" t="s">
        <v>461</v>
      </c>
      <c r="F185" s="302">
        <f t="shared" si="5"/>
        <v>5660000</v>
      </c>
      <c r="G185" s="302">
        <f t="shared" si="5"/>
        <v>7500000</v>
      </c>
      <c r="H185" s="302">
        <f t="shared" si="5"/>
        <v>1650000</v>
      </c>
      <c r="I185" s="302">
        <f t="shared" si="5"/>
        <v>8500000</v>
      </c>
    </row>
    <row r="186" spans="1:9" s="219" customFormat="1" ht="21.95" customHeight="1" thickBot="1" x14ac:dyDescent="0.3">
      <c r="A186" s="260"/>
      <c r="B186" s="228"/>
      <c r="C186" s="261"/>
      <c r="D186" s="228"/>
      <c r="E186" s="301" t="s">
        <v>51</v>
      </c>
      <c r="F186" s="302">
        <f>F184+F185</f>
        <v>19215760.670000002</v>
      </c>
      <c r="G186" s="302">
        <f>G184+G185</f>
        <v>21055760.670000002</v>
      </c>
      <c r="H186" s="302">
        <f>H184+H185</f>
        <v>10316820.502499999</v>
      </c>
      <c r="I186" s="302">
        <f>I184+I185</f>
        <v>15773221.902000001</v>
      </c>
    </row>
    <row r="187" spans="1:9" s="219" customFormat="1" ht="28.5" x14ac:dyDescent="0.45">
      <c r="A187" s="1235" t="s">
        <v>0</v>
      </c>
      <c r="B187" s="1236"/>
      <c r="C187" s="1236"/>
      <c r="D187" s="1236"/>
      <c r="E187" s="1236"/>
      <c r="F187" s="1236"/>
      <c r="G187" s="1236"/>
      <c r="H187" s="1236"/>
      <c r="I187" s="1237"/>
    </row>
    <row r="188" spans="1:9" s="219" customFormat="1" ht="22.5" x14ac:dyDescent="0.3">
      <c r="A188" s="1238" t="s">
        <v>1</v>
      </c>
      <c r="B188" s="1239"/>
      <c r="C188" s="1239"/>
      <c r="D188" s="1239"/>
      <c r="E188" s="1239"/>
      <c r="F188" s="1239"/>
      <c r="G188" s="1239"/>
      <c r="H188" s="1239"/>
      <c r="I188" s="1240"/>
    </row>
    <row r="189" spans="1:9" s="219" customFormat="1" ht="22.5" x14ac:dyDescent="0.3">
      <c r="A189" s="1238" t="s">
        <v>879</v>
      </c>
      <c r="B189" s="1239"/>
      <c r="C189" s="1239"/>
      <c r="D189" s="1239"/>
      <c r="E189" s="1239"/>
      <c r="F189" s="1239"/>
      <c r="G189" s="1239"/>
      <c r="H189" s="1239"/>
      <c r="I189" s="1240"/>
    </row>
    <row r="190" spans="1:9" s="219" customFormat="1" ht="27.75" customHeight="1" thickBot="1" x14ac:dyDescent="0.3">
      <c r="A190" s="1244" t="s">
        <v>369</v>
      </c>
      <c r="B190" s="1245"/>
      <c r="C190" s="1245"/>
      <c r="D190" s="1245"/>
      <c r="E190" s="1245"/>
      <c r="F190" s="1245"/>
      <c r="G190" s="1245"/>
      <c r="H190" s="1245"/>
      <c r="I190" s="1246"/>
    </row>
    <row r="191" spans="1:9" s="219" customFormat="1" thickBot="1" x14ac:dyDescent="0.3">
      <c r="A191" s="1260" t="s">
        <v>462</v>
      </c>
      <c r="B191" s="1261"/>
      <c r="C191" s="1261"/>
      <c r="D191" s="1261"/>
      <c r="E191" s="1261"/>
      <c r="F191" s="1261"/>
      <c r="G191" s="1261"/>
      <c r="H191" s="1261"/>
      <c r="I191" s="1262"/>
    </row>
    <row r="192" spans="1:9" s="220" customFormat="1" ht="36.75" thickBot="1" x14ac:dyDescent="0.3">
      <c r="A192" s="595" t="s">
        <v>370</v>
      </c>
      <c r="B192" s="407" t="s">
        <v>78</v>
      </c>
      <c r="C192" s="596" t="s">
        <v>371</v>
      </c>
      <c r="D192" s="407" t="s">
        <v>4</v>
      </c>
      <c r="E192" s="574" t="s">
        <v>79</v>
      </c>
      <c r="F192" s="407" t="s">
        <v>372</v>
      </c>
      <c r="G192" s="407" t="s">
        <v>7</v>
      </c>
      <c r="H192" s="407" t="s">
        <v>740</v>
      </c>
      <c r="I192" s="407" t="s">
        <v>882</v>
      </c>
    </row>
    <row r="193" spans="1:9" s="219" customFormat="1" ht="21.95" customHeight="1" x14ac:dyDescent="0.25">
      <c r="A193" s="270">
        <v>20000000</v>
      </c>
      <c r="B193" s="271"/>
      <c r="C193" s="272"/>
      <c r="D193" s="271"/>
      <c r="E193" s="114" t="s">
        <v>44</v>
      </c>
      <c r="F193" s="273"/>
      <c r="G193" s="273"/>
      <c r="H193" s="273"/>
      <c r="I193" s="274"/>
    </row>
    <row r="194" spans="1:9" s="219" customFormat="1" ht="21.95" customHeight="1" x14ac:dyDescent="0.25">
      <c r="A194" s="233">
        <v>21000000</v>
      </c>
      <c r="B194" s="234"/>
      <c r="C194" s="235"/>
      <c r="D194" s="234"/>
      <c r="E194" s="90" t="s">
        <v>47</v>
      </c>
      <c r="F194" s="224"/>
      <c r="G194" s="224"/>
      <c r="H194" s="224"/>
      <c r="I194" s="236"/>
    </row>
    <row r="195" spans="1:9" s="219" customFormat="1" ht="21.95" customHeight="1" x14ac:dyDescent="0.25">
      <c r="A195" s="233">
        <v>21010000</v>
      </c>
      <c r="B195" s="234"/>
      <c r="C195" s="235"/>
      <c r="D195" s="234"/>
      <c r="E195" s="90" t="s">
        <v>392</v>
      </c>
      <c r="F195" s="224"/>
      <c r="G195" s="224"/>
      <c r="H195" s="224"/>
      <c r="I195" s="236"/>
    </row>
    <row r="196" spans="1:9" s="219" customFormat="1" ht="21.95" customHeight="1" x14ac:dyDescent="0.25">
      <c r="A196" s="237">
        <v>21010102</v>
      </c>
      <c r="B196" s="238" t="s">
        <v>19</v>
      </c>
      <c r="C196" s="239"/>
      <c r="D196" s="19" t="s">
        <v>15</v>
      </c>
      <c r="E196" s="96" t="s">
        <v>463</v>
      </c>
      <c r="F196" s="224">
        <v>7154315.0499999998</v>
      </c>
      <c r="G196" s="224">
        <v>7154315.0499999998</v>
      </c>
      <c r="H196" s="224">
        <v>5365736.2874999996</v>
      </c>
      <c r="I196" s="224">
        <f>'NORMINAL ROLL'!D53</f>
        <v>809300</v>
      </c>
    </row>
    <row r="197" spans="1:9" s="219" customFormat="1" ht="42" customHeight="1" x14ac:dyDescent="0.25">
      <c r="A197" s="233">
        <v>21020200</v>
      </c>
      <c r="B197" s="234"/>
      <c r="C197" s="235"/>
      <c r="D197" s="234"/>
      <c r="E197" s="90" t="s">
        <v>396</v>
      </c>
      <c r="F197" s="224"/>
      <c r="G197" s="224"/>
      <c r="H197" s="224"/>
      <c r="I197" s="224"/>
    </row>
    <row r="198" spans="1:9" s="219" customFormat="1" ht="21.95" customHeight="1" x14ac:dyDescent="0.25">
      <c r="A198" s="237">
        <v>21200201</v>
      </c>
      <c r="B198" s="238" t="s">
        <v>19</v>
      </c>
      <c r="C198" s="239"/>
      <c r="D198" s="77"/>
      <c r="E198" s="96" t="s">
        <v>464</v>
      </c>
      <c r="F198" s="224"/>
      <c r="G198" s="224"/>
      <c r="H198" s="224"/>
      <c r="I198" s="224"/>
    </row>
    <row r="199" spans="1:9" s="219" customFormat="1" ht="21.95" customHeight="1" x14ac:dyDescent="0.25">
      <c r="A199" s="237">
        <v>21200204</v>
      </c>
      <c r="B199" s="238" t="s">
        <v>19</v>
      </c>
      <c r="C199" s="239"/>
      <c r="D199" s="19" t="s">
        <v>15</v>
      </c>
      <c r="E199" s="133" t="s">
        <v>398</v>
      </c>
      <c r="F199" s="224">
        <v>227819.15</v>
      </c>
      <c r="G199" s="224">
        <v>227819.15</v>
      </c>
      <c r="H199" s="224">
        <v>170864.36249999999</v>
      </c>
      <c r="I199" s="224">
        <f>'NORMINAL ROLL'!H46</f>
        <v>151004.20200000002</v>
      </c>
    </row>
    <row r="200" spans="1:9" s="219" customFormat="1" ht="21.95" customHeight="1" x14ac:dyDescent="0.25">
      <c r="A200" s="237">
        <v>21200206</v>
      </c>
      <c r="B200" s="238" t="s">
        <v>19</v>
      </c>
      <c r="C200" s="239"/>
      <c r="D200" s="19" t="s">
        <v>15</v>
      </c>
      <c r="E200" s="133" t="s">
        <v>399</v>
      </c>
      <c r="F200" s="224">
        <v>1121380.23</v>
      </c>
      <c r="G200" s="224">
        <v>1121380.23</v>
      </c>
      <c r="H200" s="224">
        <v>841035.17249999999</v>
      </c>
      <c r="I200" s="224">
        <f>'NORMINAL ROLL'!F53</f>
        <v>242790</v>
      </c>
    </row>
    <row r="201" spans="1:9" s="219" customFormat="1" ht="21.95" customHeight="1" x14ac:dyDescent="0.25">
      <c r="A201" s="237">
        <v>21200210</v>
      </c>
      <c r="B201" s="238" t="s">
        <v>19</v>
      </c>
      <c r="C201" s="239"/>
      <c r="D201" s="19" t="s">
        <v>15</v>
      </c>
      <c r="E201" s="133" t="s">
        <v>401</v>
      </c>
      <c r="F201" s="224">
        <v>2180000</v>
      </c>
      <c r="G201" s="224">
        <v>2180000</v>
      </c>
      <c r="H201" s="224">
        <v>1635000</v>
      </c>
      <c r="I201" s="224">
        <v>2180000</v>
      </c>
    </row>
    <row r="202" spans="1:9" s="219" customFormat="1" ht="21.95" customHeight="1" x14ac:dyDescent="0.25">
      <c r="A202" s="237">
        <v>21200212</v>
      </c>
      <c r="B202" s="238" t="s">
        <v>19</v>
      </c>
      <c r="C202" s="239"/>
      <c r="D202" s="12"/>
      <c r="E202" s="133" t="s">
        <v>400</v>
      </c>
      <c r="F202" s="224"/>
      <c r="G202" s="224"/>
      <c r="H202" s="224"/>
      <c r="I202" s="224">
        <f>'NORMINAL ROLL'!N46</f>
        <v>352457.7</v>
      </c>
    </row>
    <row r="203" spans="1:9" s="219" customFormat="1" ht="21.95" customHeight="1" x14ac:dyDescent="0.25">
      <c r="A203" s="237">
        <v>21200214</v>
      </c>
      <c r="B203" s="238" t="s">
        <v>19</v>
      </c>
      <c r="C203" s="239" t="s">
        <v>53</v>
      </c>
      <c r="D203" s="19" t="s">
        <v>15</v>
      </c>
      <c r="E203" s="133" t="s">
        <v>403</v>
      </c>
      <c r="F203" s="224">
        <v>581461.24</v>
      </c>
      <c r="G203" s="224">
        <v>581461.24</v>
      </c>
      <c r="H203" s="224">
        <v>436095.93</v>
      </c>
      <c r="I203" s="224">
        <f>'NORMINAL ROLL'!H53</f>
        <v>606975</v>
      </c>
    </row>
    <row r="204" spans="1:9" s="219" customFormat="1" ht="21.95" customHeight="1" x14ac:dyDescent="0.25">
      <c r="A204" s="237">
        <v>21200217</v>
      </c>
      <c r="B204" s="238" t="s">
        <v>19</v>
      </c>
      <c r="C204" s="239"/>
      <c r="D204" s="19" t="s">
        <v>15</v>
      </c>
      <c r="E204" s="133" t="s">
        <v>404</v>
      </c>
      <c r="F204" s="224">
        <v>110231.18</v>
      </c>
      <c r="G204" s="224">
        <v>110231.18</v>
      </c>
      <c r="H204" s="224">
        <v>82673.384999999995</v>
      </c>
      <c r="I204" s="224">
        <f>'NORMINAL ROLL'!I53</f>
        <v>121395</v>
      </c>
    </row>
    <row r="205" spans="1:9" s="219" customFormat="1" ht="21.95" customHeight="1" x14ac:dyDescent="0.25">
      <c r="A205" s="237">
        <v>21200228</v>
      </c>
      <c r="B205" s="238" t="s">
        <v>19</v>
      </c>
      <c r="C205" s="239"/>
      <c r="D205" s="19" t="s">
        <v>15</v>
      </c>
      <c r="E205" s="133" t="s">
        <v>465</v>
      </c>
      <c r="F205" s="224">
        <v>180553.82</v>
      </c>
      <c r="G205" s="224">
        <v>180553.82</v>
      </c>
      <c r="H205" s="224">
        <v>135415.36499999999</v>
      </c>
      <c r="I205" s="224">
        <f>'NORMINAL ROLL'!G53</f>
        <v>202325</v>
      </c>
    </row>
    <row r="206" spans="1:9" s="219" customFormat="1" ht="21.95" customHeight="1" x14ac:dyDescent="0.25">
      <c r="A206" s="237"/>
      <c r="B206" s="238"/>
      <c r="C206" s="239"/>
      <c r="D206" s="19"/>
      <c r="E206" s="133" t="s">
        <v>1462</v>
      </c>
      <c r="F206" s="224"/>
      <c r="G206" s="224"/>
      <c r="H206" s="224"/>
      <c r="I206" s="224">
        <f>'NORMINAL ROLL'!J53</f>
        <v>606975</v>
      </c>
    </row>
    <row r="207" spans="1:9" s="219" customFormat="1" ht="21.95" customHeight="1" x14ac:dyDescent="0.25">
      <c r="A207" s="237"/>
      <c r="B207" s="238"/>
      <c r="C207" s="239"/>
      <c r="D207" s="19"/>
      <c r="E207" s="303" t="s">
        <v>466</v>
      </c>
      <c r="F207" s="224"/>
      <c r="G207" s="224"/>
      <c r="H207" s="224"/>
      <c r="I207" s="224"/>
    </row>
    <row r="208" spans="1:9" s="219" customFormat="1" ht="21.95" customHeight="1" x14ac:dyDescent="0.25">
      <c r="A208" s="237"/>
      <c r="B208" s="238" t="s">
        <v>19</v>
      </c>
      <c r="C208" s="239"/>
      <c r="D208" s="19" t="s">
        <v>15</v>
      </c>
      <c r="E208" s="304" t="s">
        <v>467</v>
      </c>
      <c r="F208" s="224">
        <v>2000000</v>
      </c>
      <c r="G208" s="224">
        <v>2000000</v>
      </c>
      <c r="H208" s="224"/>
      <c r="I208" s="224">
        <v>2000000</v>
      </c>
    </row>
    <row r="209" spans="1:9" s="219" customFormat="1" ht="21.95" customHeight="1" x14ac:dyDescent="0.25">
      <c r="A209" s="250">
        <v>22020000</v>
      </c>
      <c r="B209" s="251"/>
      <c r="C209" s="252"/>
      <c r="D209" s="251"/>
      <c r="E209" s="171" t="s">
        <v>410</v>
      </c>
      <c r="F209" s="224"/>
      <c r="G209" s="224"/>
      <c r="H209" s="224"/>
      <c r="I209" s="236"/>
    </row>
    <row r="210" spans="1:9" s="219" customFormat="1" ht="21.95" customHeight="1" x14ac:dyDescent="0.25">
      <c r="A210" s="250">
        <v>22020100</v>
      </c>
      <c r="B210" s="238" t="s">
        <v>19</v>
      </c>
      <c r="C210" s="252"/>
      <c r="D210" s="251"/>
      <c r="E210" s="171" t="s">
        <v>468</v>
      </c>
      <c r="F210" s="224"/>
      <c r="G210" s="224"/>
      <c r="H210" s="224"/>
      <c r="I210" s="236"/>
    </row>
    <row r="211" spans="1:9" s="219" customFormat="1" ht="21.95" customHeight="1" x14ac:dyDescent="0.25">
      <c r="A211" s="613">
        <v>22020101</v>
      </c>
      <c r="B211" s="238" t="s">
        <v>19</v>
      </c>
      <c r="C211" s="252"/>
      <c r="D211" s="169"/>
      <c r="E211" s="305" t="s">
        <v>469</v>
      </c>
      <c r="F211" s="224"/>
      <c r="G211" s="224"/>
      <c r="H211" s="224"/>
      <c r="I211" s="236"/>
    </row>
    <row r="212" spans="1:9" s="219" customFormat="1" ht="21.95" customHeight="1" x14ac:dyDescent="0.25">
      <c r="A212" s="613">
        <v>22020102</v>
      </c>
      <c r="B212" s="238" t="s">
        <v>19</v>
      </c>
      <c r="C212" s="252"/>
      <c r="D212" s="19" t="s">
        <v>15</v>
      </c>
      <c r="E212" s="305" t="s">
        <v>412</v>
      </c>
      <c r="F212" s="224"/>
      <c r="G212" s="224"/>
      <c r="H212" s="224"/>
      <c r="I212" s="236"/>
    </row>
    <row r="213" spans="1:9" s="219" customFormat="1" ht="21.95" customHeight="1" x14ac:dyDescent="0.25">
      <c r="A213" s="613">
        <v>22020103</v>
      </c>
      <c r="B213" s="238" t="s">
        <v>19</v>
      </c>
      <c r="C213" s="252"/>
      <c r="D213" s="169"/>
      <c r="E213" s="305" t="s">
        <v>470</v>
      </c>
      <c r="F213" s="224"/>
      <c r="G213" s="224"/>
      <c r="H213" s="224"/>
      <c r="I213" s="236"/>
    </row>
    <row r="214" spans="1:9" s="219" customFormat="1" ht="21.95" customHeight="1" x14ac:dyDescent="0.25">
      <c r="A214" s="613">
        <v>22020104</v>
      </c>
      <c r="B214" s="238" t="s">
        <v>19</v>
      </c>
      <c r="C214" s="252"/>
      <c r="D214" s="169"/>
      <c r="E214" s="305" t="s">
        <v>413</v>
      </c>
      <c r="F214" s="224"/>
      <c r="G214" s="224"/>
      <c r="H214" s="224"/>
      <c r="I214" s="236"/>
    </row>
    <row r="215" spans="1:9" s="219" customFormat="1" ht="21.95" customHeight="1" x14ac:dyDescent="0.25">
      <c r="A215" s="250">
        <v>22020300</v>
      </c>
      <c r="B215" s="238"/>
      <c r="C215" s="252"/>
      <c r="D215" s="251"/>
      <c r="E215" s="241" t="s">
        <v>471</v>
      </c>
      <c r="F215" s="306"/>
      <c r="G215" s="306"/>
      <c r="H215" s="306"/>
      <c r="I215" s="307"/>
    </row>
    <row r="216" spans="1:9" s="219" customFormat="1" ht="21.95" customHeight="1" x14ac:dyDescent="0.25">
      <c r="A216" s="198">
        <v>22020302</v>
      </c>
      <c r="B216" s="238" t="s">
        <v>19</v>
      </c>
      <c r="C216" s="199"/>
      <c r="D216" s="12"/>
      <c r="E216" s="242" t="s">
        <v>415</v>
      </c>
      <c r="F216" s="224"/>
      <c r="G216" s="224"/>
      <c r="H216" s="224"/>
      <c r="I216" s="236"/>
    </row>
    <row r="217" spans="1:9" s="219" customFormat="1" ht="21.95" customHeight="1" x14ac:dyDescent="0.25">
      <c r="A217" s="250">
        <v>22020500</v>
      </c>
      <c r="B217" s="251"/>
      <c r="C217" s="252"/>
      <c r="D217" s="251"/>
      <c r="E217" s="241" t="s">
        <v>472</v>
      </c>
      <c r="F217" s="306"/>
      <c r="G217" s="306"/>
      <c r="H217" s="306"/>
      <c r="I217" s="307"/>
    </row>
    <row r="218" spans="1:9" s="219" customFormat="1" ht="21.95" customHeight="1" x14ac:dyDescent="0.25">
      <c r="A218" s="198">
        <v>22020601</v>
      </c>
      <c r="B218" s="238" t="s">
        <v>19</v>
      </c>
      <c r="C218" s="199"/>
      <c r="D218" s="19" t="s">
        <v>15</v>
      </c>
      <c r="E218" s="242" t="s">
        <v>473</v>
      </c>
      <c r="F218" s="224">
        <v>2625000</v>
      </c>
      <c r="G218" s="224">
        <v>3500000</v>
      </c>
      <c r="H218" s="224">
        <v>1100000</v>
      </c>
      <c r="I218" s="224">
        <v>3500000</v>
      </c>
    </row>
    <row r="219" spans="1:9" s="219" customFormat="1" ht="21.95" customHeight="1" x14ac:dyDescent="0.25">
      <c r="A219" s="614">
        <v>220210</v>
      </c>
      <c r="B219" s="238" t="s">
        <v>19</v>
      </c>
      <c r="C219" s="199"/>
      <c r="D219" s="12"/>
      <c r="E219" s="309" t="s">
        <v>474</v>
      </c>
      <c r="F219" s="224"/>
      <c r="G219" s="224"/>
      <c r="H219" s="224"/>
      <c r="I219" s="224"/>
    </row>
    <row r="220" spans="1:9" s="219" customFormat="1" ht="21.95" customHeight="1" x14ac:dyDescent="0.25">
      <c r="A220" s="615">
        <v>22021001</v>
      </c>
      <c r="B220" s="238" t="s">
        <v>19</v>
      </c>
      <c r="C220" s="199"/>
      <c r="D220" s="19" t="s">
        <v>15</v>
      </c>
      <c r="E220" s="311" t="s">
        <v>425</v>
      </c>
      <c r="F220" s="224">
        <v>3035000</v>
      </c>
      <c r="G220" s="224">
        <v>2000000</v>
      </c>
      <c r="H220" s="224">
        <v>150000</v>
      </c>
      <c r="I220" s="224">
        <v>2000000</v>
      </c>
    </row>
    <row r="221" spans="1:9" s="219" customFormat="1" ht="36" x14ac:dyDescent="0.25">
      <c r="A221" s="615">
        <v>22021002</v>
      </c>
      <c r="B221" s="238" t="s">
        <v>19</v>
      </c>
      <c r="C221" s="199"/>
      <c r="D221" s="19"/>
      <c r="E221" s="311" t="s">
        <v>427</v>
      </c>
      <c r="F221" s="224"/>
      <c r="G221" s="224"/>
      <c r="H221" s="224"/>
      <c r="I221" s="236"/>
    </row>
    <row r="222" spans="1:9" s="219" customFormat="1" ht="21.95" customHeight="1" thickBot="1" x14ac:dyDescent="0.3">
      <c r="A222" s="616">
        <v>22021011</v>
      </c>
      <c r="B222" s="603" t="s">
        <v>19</v>
      </c>
      <c r="C222" s="604"/>
      <c r="D222" s="605"/>
      <c r="E222" s="617" t="s">
        <v>447</v>
      </c>
      <c r="F222" s="607"/>
      <c r="G222" s="607"/>
      <c r="H222" s="607"/>
      <c r="I222" s="608"/>
    </row>
    <row r="223" spans="1:9" s="219" customFormat="1" ht="21.95" customHeight="1" thickBot="1" x14ac:dyDescent="0.3">
      <c r="A223" s="597"/>
      <c r="B223" s="462"/>
      <c r="C223" s="463"/>
      <c r="D223" s="462"/>
      <c r="E223" s="598" t="s">
        <v>47</v>
      </c>
      <c r="F223" s="612">
        <f>SUM(F196:F208)</f>
        <v>13555760.67</v>
      </c>
      <c r="G223" s="612">
        <f>SUM(G196:G208)</f>
        <v>13555760.67</v>
      </c>
      <c r="H223" s="612">
        <f>SUM(H196:H208)</f>
        <v>8666820.5024999995</v>
      </c>
      <c r="I223" s="612">
        <f>SUM(I196:I208)</f>
        <v>7273221.9020000007</v>
      </c>
    </row>
    <row r="224" spans="1:9" s="219" customFormat="1" ht="21.95" customHeight="1" thickBot="1" x14ac:dyDescent="0.3">
      <c r="A224" s="260"/>
      <c r="B224" s="228"/>
      <c r="C224" s="261"/>
      <c r="D224" s="228"/>
      <c r="E224" s="279" t="s">
        <v>410</v>
      </c>
      <c r="F224" s="312">
        <f>SUM(F211:F222)</f>
        <v>5660000</v>
      </c>
      <c r="G224" s="312">
        <f>SUM(G211:G222)</f>
        <v>5500000</v>
      </c>
      <c r="H224" s="312">
        <f>SUM(H211:H222)</f>
        <v>1250000</v>
      </c>
      <c r="I224" s="312">
        <f>SUM(I211:I222)</f>
        <v>5500000</v>
      </c>
    </row>
    <row r="225" spans="1:9" s="219" customFormat="1" ht="21.95" customHeight="1" thickBot="1" x14ac:dyDescent="0.3">
      <c r="A225" s="264"/>
      <c r="B225" s="265"/>
      <c r="C225" s="266"/>
      <c r="D225" s="267"/>
      <c r="E225" s="279" t="s">
        <v>51</v>
      </c>
      <c r="F225" s="312">
        <f>F223+F224</f>
        <v>19215760.670000002</v>
      </c>
      <c r="G225" s="312">
        <f>G223+G224</f>
        <v>19055760.670000002</v>
      </c>
      <c r="H225" s="312">
        <f>H223+H224</f>
        <v>9916820.5024999995</v>
      </c>
      <c r="I225" s="312">
        <f>I223+I224</f>
        <v>12773221.902000001</v>
      </c>
    </row>
    <row r="226" spans="1:9" s="219" customFormat="1" ht="28.5" x14ac:dyDescent="0.45">
      <c r="A226" s="1235" t="s">
        <v>0</v>
      </c>
      <c r="B226" s="1236"/>
      <c r="C226" s="1236"/>
      <c r="D226" s="1236"/>
      <c r="E226" s="1236"/>
      <c r="F226" s="1236"/>
      <c r="G226" s="1236"/>
      <c r="H226" s="1236"/>
      <c r="I226" s="1237"/>
    </row>
    <row r="227" spans="1:9" s="219" customFormat="1" ht="22.5" x14ac:dyDescent="0.3">
      <c r="A227" s="1238" t="s">
        <v>1</v>
      </c>
      <c r="B227" s="1239"/>
      <c r="C227" s="1239"/>
      <c r="D227" s="1239"/>
      <c r="E227" s="1239"/>
      <c r="F227" s="1239"/>
      <c r="G227" s="1239"/>
      <c r="H227" s="1239"/>
      <c r="I227" s="1240"/>
    </row>
    <row r="228" spans="1:9" s="219" customFormat="1" ht="22.5" x14ac:dyDescent="0.3">
      <c r="A228" s="1238" t="s">
        <v>879</v>
      </c>
      <c r="B228" s="1239"/>
      <c r="C228" s="1239"/>
      <c r="D228" s="1239"/>
      <c r="E228" s="1239"/>
      <c r="F228" s="1239"/>
      <c r="G228" s="1239"/>
      <c r="H228" s="1239"/>
      <c r="I228" s="1240"/>
    </row>
    <row r="229" spans="1:9" s="219" customFormat="1" ht="30.75" customHeight="1" thickBot="1" x14ac:dyDescent="0.3">
      <c r="A229" s="1244" t="s">
        <v>369</v>
      </c>
      <c r="B229" s="1245"/>
      <c r="C229" s="1245"/>
      <c r="D229" s="1245"/>
      <c r="E229" s="1245"/>
      <c r="F229" s="1245"/>
      <c r="G229" s="1245"/>
      <c r="H229" s="1245"/>
      <c r="I229" s="1246"/>
    </row>
    <row r="230" spans="1:9" s="219" customFormat="1" thickBot="1" x14ac:dyDescent="0.3">
      <c r="A230" s="1253" t="s">
        <v>475</v>
      </c>
      <c r="B230" s="1254"/>
      <c r="C230" s="1254"/>
      <c r="D230" s="1254"/>
      <c r="E230" s="1254"/>
      <c r="F230" s="1254"/>
      <c r="G230" s="1254"/>
      <c r="H230" s="1254"/>
      <c r="I230" s="1255"/>
    </row>
    <row r="231" spans="1:9" s="220" customFormat="1" ht="36.75" thickBot="1" x14ac:dyDescent="0.3">
      <c r="A231" s="191" t="s">
        <v>370</v>
      </c>
      <c r="B231" s="2" t="s">
        <v>78</v>
      </c>
      <c r="C231" s="192" t="s">
        <v>371</v>
      </c>
      <c r="D231" s="2" t="s">
        <v>4</v>
      </c>
      <c r="E231" s="193" t="s">
        <v>79</v>
      </c>
      <c r="F231" s="2" t="s">
        <v>372</v>
      </c>
      <c r="G231" s="2" t="s">
        <v>7</v>
      </c>
      <c r="H231" s="2" t="s">
        <v>740</v>
      </c>
      <c r="I231" s="2" t="s">
        <v>882</v>
      </c>
    </row>
    <row r="232" spans="1:9" s="219" customFormat="1" ht="21.95" customHeight="1" x14ac:dyDescent="0.25">
      <c r="A232" s="270">
        <v>20000000</v>
      </c>
      <c r="B232" s="271"/>
      <c r="C232" s="272"/>
      <c r="D232" s="271"/>
      <c r="E232" s="114" t="s">
        <v>44</v>
      </c>
      <c r="F232" s="273"/>
      <c r="G232" s="273"/>
      <c r="H232" s="273"/>
      <c r="I232" s="274"/>
    </row>
    <row r="233" spans="1:9" s="219" customFormat="1" ht="21.95" customHeight="1" x14ac:dyDescent="0.25">
      <c r="A233" s="233">
        <v>21000000</v>
      </c>
      <c r="B233" s="234"/>
      <c r="C233" s="235"/>
      <c r="D233" s="234"/>
      <c r="E233" s="90" t="s">
        <v>47</v>
      </c>
      <c r="F233" s="224"/>
      <c r="G233" s="224"/>
      <c r="H233" s="224"/>
      <c r="I233" s="236"/>
    </row>
    <row r="234" spans="1:9" s="219" customFormat="1" ht="21.95" customHeight="1" x14ac:dyDescent="0.25">
      <c r="A234" s="233">
        <v>21010000</v>
      </c>
      <c r="B234" s="234"/>
      <c r="C234" s="235"/>
      <c r="D234" s="234"/>
      <c r="E234" s="90" t="s">
        <v>392</v>
      </c>
      <c r="F234" s="224"/>
      <c r="G234" s="224"/>
      <c r="H234" s="224"/>
      <c r="I234" s="236"/>
    </row>
    <row r="235" spans="1:9" s="219" customFormat="1" ht="21.95" customHeight="1" x14ac:dyDescent="0.25">
      <c r="A235" s="237">
        <v>21010103</v>
      </c>
      <c r="B235" s="238" t="s">
        <v>19</v>
      </c>
      <c r="C235" s="239"/>
      <c r="D235" s="12"/>
      <c r="E235" s="96" t="s">
        <v>431</v>
      </c>
      <c r="F235" s="224"/>
      <c r="G235" s="224"/>
      <c r="H235" s="224"/>
      <c r="I235" s="236"/>
    </row>
    <row r="236" spans="1:9" s="219" customFormat="1" ht="21.95" customHeight="1" x14ac:dyDescent="0.25">
      <c r="A236" s="237">
        <v>21010104</v>
      </c>
      <c r="B236" s="238" t="s">
        <v>19</v>
      </c>
      <c r="C236" s="239"/>
      <c r="D236" s="77"/>
      <c r="E236" s="96" t="s">
        <v>432</v>
      </c>
      <c r="F236" s="224"/>
      <c r="G236" s="224"/>
      <c r="H236" s="224"/>
      <c r="I236" s="236"/>
    </row>
    <row r="237" spans="1:9" s="219" customFormat="1" ht="21.95" customHeight="1" x14ac:dyDescent="0.25">
      <c r="A237" s="237">
        <v>21010105</v>
      </c>
      <c r="B237" s="238" t="s">
        <v>19</v>
      </c>
      <c r="C237" s="239"/>
      <c r="D237" s="77"/>
      <c r="E237" s="96" t="s">
        <v>476</v>
      </c>
      <c r="F237" s="224"/>
      <c r="G237" s="224"/>
      <c r="H237" s="224"/>
      <c r="I237" s="236"/>
    </row>
    <row r="238" spans="1:9" s="219" customFormat="1" ht="21.95" customHeight="1" x14ac:dyDescent="0.25">
      <c r="A238" s="275"/>
      <c r="B238" s="238" t="s">
        <v>19</v>
      </c>
      <c r="C238" s="239"/>
      <c r="D238" s="77"/>
      <c r="E238" s="96" t="s">
        <v>477</v>
      </c>
      <c r="F238" s="224"/>
      <c r="G238" s="224"/>
      <c r="H238" s="224"/>
      <c r="I238" s="236"/>
    </row>
    <row r="239" spans="1:9" s="219" customFormat="1" ht="36.75" customHeight="1" x14ac:dyDescent="0.25">
      <c r="A239" s="233">
        <v>21020300</v>
      </c>
      <c r="B239" s="234"/>
      <c r="C239" s="235"/>
      <c r="D239" s="234"/>
      <c r="E239" s="90" t="s">
        <v>436</v>
      </c>
      <c r="F239" s="224"/>
      <c r="G239" s="224"/>
      <c r="H239" s="224"/>
      <c r="I239" s="236"/>
    </row>
    <row r="240" spans="1:9" s="219" customFormat="1" ht="21.95" customHeight="1" x14ac:dyDescent="0.25">
      <c r="A240" s="237">
        <v>21020301</v>
      </c>
      <c r="B240" s="238" t="s">
        <v>19</v>
      </c>
      <c r="C240" s="239"/>
      <c r="D240" s="12"/>
      <c r="E240" s="133" t="s">
        <v>437</v>
      </c>
      <c r="F240" s="224"/>
      <c r="G240" s="224"/>
      <c r="H240" s="224"/>
      <c r="I240" s="236"/>
    </row>
    <row r="241" spans="1:9" s="219" customFormat="1" ht="21.95" customHeight="1" x14ac:dyDescent="0.25">
      <c r="A241" s="237">
        <v>21020302</v>
      </c>
      <c r="B241" s="238" t="s">
        <v>19</v>
      </c>
      <c r="C241" s="239"/>
      <c r="D241" s="12"/>
      <c r="E241" s="133" t="s">
        <v>438</v>
      </c>
      <c r="F241" s="224"/>
      <c r="G241" s="224"/>
      <c r="H241" s="224"/>
      <c r="I241" s="236"/>
    </row>
    <row r="242" spans="1:9" s="219" customFormat="1" ht="21.95" customHeight="1" x14ac:dyDescent="0.25">
      <c r="A242" s="237">
        <v>21020303</v>
      </c>
      <c r="B242" s="238" t="s">
        <v>19</v>
      </c>
      <c r="C242" s="239"/>
      <c r="D242" s="12"/>
      <c r="E242" s="133" t="s">
        <v>439</v>
      </c>
      <c r="F242" s="224"/>
      <c r="G242" s="224"/>
      <c r="H242" s="224"/>
      <c r="I242" s="236"/>
    </row>
    <row r="243" spans="1:9" s="219" customFormat="1" ht="21.95" customHeight="1" x14ac:dyDescent="0.25">
      <c r="A243" s="237">
        <v>21020304</v>
      </c>
      <c r="B243" s="238" t="s">
        <v>19</v>
      </c>
      <c r="C243" s="239"/>
      <c r="D243" s="12"/>
      <c r="E243" s="133" t="s">
        <v>398</v>
      </c>
      <c r="F243" s="224"/>
      <c r="G243" s="224"/>
      <c r="H243" s="224"/>
      <c r="I243" s="236"/>
    </row>
    <row r="244" spans="1:9" s="219" customFormat="1" ht="21.95" customHeight="1" x14ac:dyDescent="0.25">
      <c r="A244" s="237">
        <v>21020312</v>
      </c>
      <c r="B244" s="238" t="s">
        <v>19</v>
      </c>
      <c r="C244" s="239"/>
      <c r="D244" s="12"/>
      <c r="E244" s="133" t="s">
        <v>440</v>
      </c>
      <c r="F244" s="224"/>
      <c r="G244" s="224"/>
      <c r="H244" s="224"/>
      <c r="I244" s="236"/>
    </row>
    <row r="245" spans="1:9" s="219" customFormat="1" ht="21.95" customHeight="1" x14ac:dyDescent="0.25">
      <c r="A245" s="237">
        <v>21020315</v>
      </c>
      <c r="B245" s="238" t="s">
        <v>19</v>
      </c>
      <c r="C245" s="239"/>
      <c r="D245" s="12"/>
      <c r="E245" s="133" t="s">
        <v>441</v>
      </c>
      <c r="F245" s="224"/>
      <c r="G245" s="224"/>
      <c r="H245" s="224"/>
      <c r="I245" s="236"/>
    </row>
    <row r="246" spans="1:9" s="219" customFormat="1" ht="21.95" customHeight="1" x14ac:dyDescent="0.25">
      <c r="A246" s="233">
        <v>21020400</v>
      </c>
      <c r="B246" s="234"/>
      <c r="C246" s="235"/>
      <c r="D246" s="234"/>
      <c r="E246" s="90" t="s">
        <v>451</v>
      </c>
      <c r="F246" s="224"/>
      <c r="G246" s="224"/>
      <c r="H246" s="224"/>
      <c r="I246" s="236"/>
    </row>
    <row r="247" spans="1:9" s="219" customFormat="1" ht="21.95" customHeight="1" x14ac:dyDescent="0.25">
      <c r="A247" s="237">
        <v>21020401</v>
      </c>
      <c r="B247" s="238" t="s">
        <v>19</v>
      </c>
      <c r="C247" s="239"/>
      <c r="D247" s="77"/>
      <c r="E247" s="133" t="s">
        <v>437</v>
      </c>
      <c r="F247" s="224"/>
      <c r="G247" s="224"/>
      <c r="H247" s="224"/>
      <c r="I247" s="236"/>
    </row>
    <row r="248" spans="1:9" s="219" customFormat="1" ht="21.95" customHeight="1" x14ac:dyDescent="0.25">
      <c r="A248" s="237">
        <v>21020402</v>
      </c>
      <c r="B248" s="238" t="s">
        <v>19</v>
      </c>
      <c r="C248" s="239"/>
      <c r="D248" s="77"/>
      <c r="E248" s="133" t="s">
        <v>438</v>
      </c>
      <c r="F248" s="224"/>
      <c r="G248" s="224"/>
      <c r="H248" s="224"/>
      <c r="I248" s="236"/>
    </row>
    <row r="249" spans="1:9" s="219" customFormat="1" ht="21.95" customHeight="1" x14ac:dyDescent="0.25">
      <c r="A249" s="237">
        <v>21020403</v>
      </c>
      <c r="B249" s="238" t="s">
        <v>19</v>
      </c>
      <c r="C249" s="239"/>
      <c r="D249" s="77"/>
      <c r="E249" s="133" t="s">
        <v>439</v>
      </c>
      <c r="F249" s="224"/>
      <c r="G249" s="224"/>
      <c r="H249" s="224"/>
      <c r="I249" s="236"/>
    </row>
    <row r="250" spans="1:9" s="219" customFormat="1" ht="21.95" customHeight="1" x14ac:dyDescent="0.25">
      <c r="A250" s="237">
        <v>21020404</v>
      </c>
      <c r="B250" s="238" t="s">
        <v>19</v>
      </c>
      <c r="C250" s="239"/>
      <c r="D250" s="77"/>
      <c r="E250" s="133" t="s">
        <v>398</v>
      </c>
      <c r="F250" s="224"/>
      <c r="G250" s="224"/>
      <c r="H250" s="224"/>
      <c r="I250" s="236"/>
    </row>
    <row r="251" spans="1:9" s="219" customFormat="1" ht="21.95" customHeight="1" x14ac:dyDescent="0.25">
      <c r="A251" s="237">
        <v>21020413</v>
      </c>
      <c r="B251" s="238" t="s">
        <v>19</v>
      </c>
      <c r="C251" s="239"/>
      <c r="D251" s="77"/>
      <c r="E251" s="133" t="s">
        <v>478</v>
      </c>
      <c r="F251" s="224"/>
      <c r="G251" s="224"/>
      <c r="H251" s="224"/>
      <c r="I251" s="236"/>
    </row>
    <row r="252" spans="1:9" s="219" customFormat="1" ht="21.95" customHeight="1" x14ac:dyDescent="0.25">
      <c r="A252" s="237">
        <v>21020415</v>
      </c>
      <c r="B252" s="238" t="s">
        <v>19</v>
      </c>
      <c r="C252" s="239"/>
      <c r="D252" s="77"/>
      <c r="E252" s="133" t="s">
        <v>441</v>
      </c>
      <c r="F252" s="224"/>
      <c r="G252" s="224"/>
      <c r="H252" s="224"/>
      <c r="I252" s="236"/>
    </row>
    <row r="253" spans="1:9" s="219" customFormat="1" ht="21.95" customHeight="1" x14ac:dyDescent="0.25">
      <c r="A253" s="250">
        <v>22020000</v>
      </c>
      <c r="B253" s="251"/>
      <c r="C253" s="252"/>
      <c r="D253" s="251"/>
      <c r="E253" s="171" t="s">
        <v>410</v>
      </c>
      <c r="F253" s="224"/>
      <c r="G253" s="224"/>
      <c r="H253" s="224"/>
      <c r="I253" s="236"/>
    </row>
    <row r="254" spans="1:9" s="219" customFormat="1" ht="35.25" customHeight="1" x14ac:dyDescent="0.25">
      <c r="A254" s="250">
        <v>22020700</v>
      </c>
      <c r="B254" s="251"/>
      <c r="C254" s="252"/>
      <c r="D254" s="251"/>
      <c r="E254" s="171" t="s">
        <v>479</v>
      </c>
      <c r="F254" s="224"/>
      <c r="G254" s="224"/>
      <c r="H254" s="224"/>
      <c r="I254" s="236"/>
    </row>
    <row r="255" spans="1:9" s="219" customFormat="1" ht="21.95" customHeight="1" thickBot="1" x14ac:dyDescent="0.3">
      <c r="A255" s="254">
        <v>22020703</v>
      </c>
      <c r="B255" s="255" t="s">
        <v>19</v>
      </c>
      <c r="C255" s="256"/>
      <c r="D255" s="286" t="s">
        <v>15</v>
      </c>
      <c r="E255" s="313" t="s">
        <v>480</v>
      </c>
      <c r="F255" s="278"/>
      <c r="G255" s="314">
        <v>2000000</v>
      </c>
      <c r="H255" s="278">
        <v>400000</v>
      </c>
      <c r="I255" s="314">
        <v>3000000</v>
      </c>
    </row>
    <row r="256" spans="1:9" s="219" customFormat="1" ht="21.95" customHeight="1" thickBot="1" x14ac:dyDescent="0.3">
      <c r="A256" s="260"/>
      <c r="B256" s="228"/>
      <c r="C256" s="261"/>
      <c r="D256" s="228"/>
      <c r="E256" s="315" t="s">
        <v>47</v>
      </c>
      <c r="F256" s="312">
        <f>SUM(F235:F252)</f>
        <v>0</v>
      </c>
      <c r="G256" s="312">
        <f>SUM(G235:G252)</f>
        <v>0</v>
      </c>
      <c r="H256" s="312">
        <f>SUM(H235:H252)</f>
        <v>0</v>
      </c>
      <c r="I256" s="312">
        <f>SUM(I235:I252)</f>
        <v>0</v>
      </c>
    </row>
    <row r="257" spans="1:9" s="219" customFormat="1" ht="21.95" customHeight="1" thickBot="1" x14ac:dyDescent="0.3">
      <c r="A257" s="260"/>
      <c r="B257" s="228"/>
      <c r="C257" s="261"/>
      <c r="D257" s="228"/>
      <c r="E257" s="315" t="s">
        <v>410</v>
      </c>
      <c r="F257" s="312">
        <f>SUM(F255)</f>
        <v>0</v>
      </c>
      <c r="G257" s="312">
        <f>SUM(G255)</f>
        <v>2000000</v>
      </c>
      <c r="H257" s="312">
        <f>SUM(H255)</f>
        <v>400000</v>
      </c>
      <c r="I257" s="312">
        <f>SUM(I255)</f>
        <v>3000000</v>
      </c>
    </row>
    <row r="258" spans="1:9" s="219" customFormat="1" ht="21.95" customHeight="1" thickBot="1" x14ac:dyDescent="0.3">
      <c r="A258" s="260"/>
      <c r="B258" s="228"/>
      <c r="C258" s="261"/>
      <c r="D258" s="228"/>
      <c r="E258" s="287" t="s">
        <v>51</v>
      </c>
      <c r="F258" s="312">
        <f>F256+F257</f>
        <v>0</v>
      </c>
      <c r="G258" s="312">
        <f>G256+G257</f>
        <v>2000000</v>
      </c>
      <c r="H258" s="312">
        <f>H256+H257</f>
        <v>400000</v>
      </c>
      <c r="I258" s="312">
        <f>I256+I257</f>
        <v>3000000</v>
      </c>
    </row>
    <row r="259" spans="1:9" ht="28.5" x14ac:dyDescent="0.45">
      <c r="A259" s="1235" t="s">
        <v>0</v>
      </c>
      <c r="B259" s="1236"/>
      <c r="C259" s="1236"/>
      <c r="D259" s="1236"/>
      <c r="E259" s="1236"/>
      <c r="F259" s="1236"/>
      <c r="G259" s="1236"/>
      <c r="H259" s="1236"/>
      <c r="I259" s="1237"/>
    </row>
    <row r="260" spans="1:9" ht="22.5" x14ac:dyDescent="0.3">
      <c r="A260" s="1238" t="s">
        <v>1</v>
      </c>
      <c r="B260" s="1239"/>
      <c r="C260" s="1239"/>
      <c r="D260" s="1239"/>
      <c r="E260" s="1239"/>
      <c r="F260" s="1239"/>
      <c r="G260" s="1239"/>
      <c r="H260" s="1239"/>
      <c r="I260" s="1240"/>
    </row>
    <row r="261" spans="1:9" ht="22.5" x14ac:dyDescent="0.3">
      <c r="A261" s="1238" t="s">
        <v>879</v>
      </c>
      <c r="B261" s="1239"/>
      <c r="C261" s="1239"/>
      <c r="D261" s="1239"/>
      <c r="E261" s="1239"/>
      <c r="F261" s="1239"/>
      <c r="G261" s="1239"/>
      <c r="H261" s="1239"/>
      <c r="I261" s="1240"/>
    </row>
    <row r="262" spans="1:9" ht="36" customHeight="1" thickBot="1" x14ac:dyDescent="0.3">
      <c r="A262" s="1244" t="s">
        <v>369</v>
      </c>
      <c r="B262" s="1245"/>
      <c r="C262" s="1245"/>
      <c r="D262" s="1245"/>
      <c r="E262" s="1245"/>
      <c r="F262" s="1245"/>
      <c r="G262" s="1245"/>
      <c r="H262" s="1245"/>
      <c r="I262" s="1246"/>
    </row>
    <row r="263" spans="1:9" s="219" customFormat="1" thickBot="1" x14ac:dyDescent="0.3">
      <c r="A263" s="1256" t="s">
        <v>481</v>
      </c>
      <c r="B263" s="1257"/>
      <c r="C263" s="1257"/>
      <c r="D263" s="1257"/>
      <c r="E263" s="1257"/>
      <c r="F263" s="1257"/>
      <c r="G263" s="1257"/>
      <c r="H263" s="1257"/>
      <c r="I263" s="1258"/>
    </row>
    <row r="264" spans="1:9" s="220" customFormat="1" ht="36.75" thickBot="1" x14ac:dyDescent="0.3">
      <c r="A264" s="191" t="s">
        <v>370</v>
      </c>
      <c r="B264" s="2" t="s">
        <v>78</v>
      </c>
      <c r="C264" s="192" t="s">
        <v>371</v>
      </c>
      <c r="D264" s="2" t="s">
        <v>4</v>
      </c>
      <c r="E264" s="193" t="s">
        <v>79</v>
      </c>
      <c r="F264" s="2" t="s">
        <v>372</v>
      </c>
      <c r="G264" s="2" t="s">
        <v>7</v>
      </c>
      <c r="H264" s="2" t="s">
        <v>740</v>
      </c>
      <c r="I264" s="2" t="s">
        <v>882</v>
      </c>
    </row>
    <row r="265" spans="1:9" s="219" customFormat="1" ht="21.95" customHeight="1" thickBot="1" x14ac:dyDescent="0.3">
      <c r="A265" s="194">
        <v>11200100001</v>
      </c>
      <c r="B265" s="238" t="s">
        <v>19</v>
      </c>
      <c r="C265" s="221"/>
      <c r="D265" s="6"/>
      <c r="E265" s="196" t="s">
        <v>375</v>
      </c>
      <c r="F265" s="316">
        <f>F308</f>
        <v>83589687.650000006</v>
      </c>
      <c r="G265" s="316">
        <f>G308</f>
        <v>97959687.650000006</v>
      </c>
      <c r="H265" s="316">
        <f>H308</f>
        <v>61847765.737500004</v>
      </c>
      <c r="I265" s="316">
        <f>I308</f>
        <v>107893946.59999999</v>
      </c>
    </row>
    <row r="266" spans="1:9" s="219" customFormat="1" ht="21.95" customHeight="1" thickBot="1" x14ac:dyDescent="0.3">
      <c r="A266" s="260"/>
      <c r="B266" s="228"/>
      <c r="C266" s="261"/>
      <c r="D266" s="228"/>
      <c r="E266" s="287" t="s">
        <v>51</v>
      </c>
      <c r="F266" s="294">
        <f>F265</f>
        <v>83589687.650000006</v>
      </c>
      <c r="G266" s="294">
        <f>G265</f>
        <v>97959687.650000006</v>
      </c>
      <c r="H266" s="294">
        <f>H265</f>
        <v>61847765.737500004</v>
      </c>
      <c r="I266" s="294">
        <f>I265</f>
        <v>107893946.59999999</v>
      </c>
    </row>
    <row r="267" spans="1:9" s="219" customFormat="1" ht="21.95" customHeight="1" thickBot="1" x14ac:dyDescent="0.3">
      <c r="A267" s="1266" t="s">
        <v>385</v>
      </c>
      <c r="B267" s="1266"/>
      <c r="C267" s="1266"/>
      <c r="D267" s="1266"/>
      <c r="E267" s="1266"/>
      <c r="F267" s="1266"/>
      <c r="G267" s="1266"/>
      <c r="H267" s="1266"/>
      <c r="I267" s="1266"/>
    </row>
    <row r="268" spans="1:9" s="219" customFormat="1" ht="21.95" customHeight="1" thickBot="1" x14ac:dyDescent="0.3">
      <c r="A268" s="260"/>
      <c r="B268" s="228"/>
      <c r="C268" s="261"/>
      <c r="D268" s="228"/>
      <c r="E268" s="287" t="s">
        <v>47</v>
      </c>
      <c r="F268" s="312">
        <f t="shared" ref="F268:I269" si="6">F306</f>
        <v>77959687.650000006</v>
      </c>
      <c r="G268" s="312">
        <f t="shared" si="6"/>
        <v>77959687.650000006</v>
      </c>
      <c r="H268" s="312">
        <f t="shared" si="6"/>
        <v>58469765.737500004</v>
      </c>
      <c r="I268" s="312">
        <f t="shared" si="6"/>
        <v>70893946.599999994</v>
      </c>
    </row>
    <row r="269" spans="1:9" s="219" customFormat="1" ht="21.95" customHeight="1" thickBot="1" x14ac:dyDescent="0.3">
      <c r="A269" s="260"/>
      <c r="B269" s="228"/>
      <c r="C269" s="261"/>
      <c r="D269" s="228"/>
      <c r="E269" s="287" t="s">
        <v>410</v>
      </c>
      <c r="F269" s="312">
        <f t="shared" si="6"/>
        <v>5630000</v>
      </c>
      <c r="G269" s="312">
        <f t="shared" si="6"/>
        <v>20000000</v>
      </c>
      <c r="H269" s="312">
        <f t="shared" si="6"/>
        <v>3378000</v>
      </c>
      <c r="I269" s="312">
        <f t="shared" si="6"/>
        <v>37000000</v>
      </c>
    </row>
    <row r="270" spans="1:9" s="219" customFormat="1" ht="21.95" customHeight="1" thickBot="1" x14ac:dyDescent="0.3">
      <c r="A270" s="260"/>
      <c r="B270" s="228"/>
      <c r="C270" s="261"/>
      <c r="D270" s="228"/>
      <c r="E270" s="287" t="s">
        <v>51</v>
      </c>
      <c r="F270" s="319">
        <f>F268+F269</f>
        <v>83589687.650000006</v>
      </c>
      <c r="G270" s="319">
        <f>G268+G269</f>
        <v>97959687.650000006</v>
      </c>
      <c r="H270" s="319">
        <f>H268+H269</f>
        <v>61847765.737500004</v>
      </c>
      <c r="I270" s="319">
        <f>I268+I269</f>
        <v>107893946.59999999</v>
      </c>
    </row>
    <row r="271" spans="1:9" ht="28.5" x14ac:dyDescent="0.45">
      <c r="A271" s="1235" t="s">
        <v>0</v>
      </c>
      <c r="B271" s="1236"/>
      <c r="C271" s="1236"/>
      <c r="D271" s="1236"/>
      <c r="E271" s="1236"/>
      <c r="F271" s="1236"/>
      <c r="G271" s="1236"/>
      <c r="H271" s="1236"/>
      <c r="I271" s="1237"/>
    </row>
    <row r="272" spans="1:9" ht="22.5" x14ac:dyDescent="0.3">
      <c r="A272" s="1238" t="s">
        <v>1</v>
      </c>
      <c r="B272" s="1239"/>
      <c r="C272" s="1239"/>
      <c r="D272" s="1239"/>
      <c r="E272" s="1239"/>
      <c r="F272" s="1239"/>
      <c r="G272" s="1239"/>
      <c r="H272" s="1239"/>
      <c r="I272" s="1240"/>
    </row>
    <row r="273" spans="1:9" ht="22.5" x14ac:dyDescent="0.3">
      <c r="A273" s="1238" t="s">
        <v>879</v>
      </c>
      <c r="B273" s="1239"/>
      <c r="C273" s="1239"/>
      <c r="D273" s="1239"/>
      <c r="E273" s="1239"/>
      <c r="F273" s="1239"/>
      <c r="G273" s="1239"/>
      <c r="H273" s="1239"/>
      <c r="I273" s="1240"/>
    </row>
    <row r="274" spans="1:9" ht="27.75" customHeight="1" thickBot="1" x14ac:dyDescent="0.3">
      <c r="A274" s="1244" t="s">
        <v>369</v>
      </c>
      <c r="B274" s="1245"/>
      <c r="C274" s="1245"/>
      <c r="D274" s="1245"/>
      <c r="E274" s="1245"/>
      <c r="F274" s="1245"/>
      <c r="G274" s="1245"/>
      <c r="H274" s="1245"/>
      <c r="I274" s="1246"/>
    </row>
    <row r="275" spans="1:9" s="219" customFormat="1" thickBot="1" x14ac:dyDescent="0.3">
      <c r="A275" s="1267" t="s">
        <v>482</v>
      </c>
      <c r="B275" s="1268"/>
      <c r="C275" s="1268"/>
      <c r="D275" s="1268"/>
      <c r="E275" s="1268"/>
      <c r="F275" s="1268"/>
      <c r="G275" s="1268"/>
      <c r="H275" s="1268"/>
      <c r="I275" s="1269"/>
    </row>
    <row r="276" spans="1:9" s="220" customFormat="1" ht="36" x14ac:dyDescent="0.25">
      <c r="A276" s="595" t="s">
        <v>370</v>
      </c>
      <c r="B276" s="407" t="s">
        <v>78</v>
      </c>
      <c r="C276" s="596" t="s">
        <v>371</v>
      </c>
      <c r="D276" s="407" t="s">
        <v>4</v>
      </c>
      <c r="E276" s="574" t="s">
        <v>79</v>
      </c>
      <c r="F276" s="407" t="s">
        <v>372</v>
      </c>
      <c r="G276" s="407" t="s">
        <v>7</v>
      </c>
      <c r="H276" s="407" t="s">
        <v>740</v>
      </c>
      <c r="I276" s="407" t="s">
        <v>882</v>
      </c>
    </row>
    <row r="277" spans="1:9" s="219" customFormat="1" ht="21.95" customHeight="1" x14ac:dyDescent="0.25">
      <c r="A277" s="233">
        <v>21000000</v>
      </c>
      <c r="B277" s="320"/>
      <c r="C277" s="321"/>
      <c r="D277" s="320"/>
      <c r="E277" s="90" t="s">
        <v>47</v>
      </c>
      <c r="F277" s="322"/>
      <c r="G277" s="322"/>
      <c r="H277" s="322"/>
      <c r="I277" s="92"/>
    </row>
    <row r="278" spans="1:9" s="219" customFormat="1" ht="21.95" customHeight="1" x14ac:dyDescent="0.25">
      <c r="A278" s="233">
        <v>21010000</v>
      </c>
      <c r="B278" s="320"/>
      <c r="C278" s="321"/>
      <c r="D278" s="320"/>
      <c r="E278" s="90" t="s">
        <v>392</v>
      </c>
      <c r="F278" s="322"/>
      <c r="G278" s="322"/>
      <c r="H278" s="322"/>
      <c r="I278" s="92"/>
    </row>
    <row r="279" spans="1:9" s="219" customFormat="1" ht="21.95" customHeight="1" x14ac:dyDescent="0.25">
      <c r="A279" s="237">
        <v>21010101</v>
      </c>
      <c r="B279" s="238" t="s">
        <v>19</v>
      </c>
      <c r="C279" s="324"/>
      <c r="D279" s="19" t="s">
        <v>15</v>
      </c>
      <c r="E279" s="96" t="s">
        <v>483</v>
      </c>
      <c r="F279" s="224">
        <v>20875979.25</v>
      </c>
      <c r="G279" s="224">
        <v>20875979.25</v>
      </c>
      <c r="H279" s="224">
        <v>15656984.4375</v>
      </c>
      <c r="I279" s="236">
        <f>'NORMINAL ROLL'!D72</f>
        <v>9982136</v>
      </c>
    </row>
    <row r="280" spans="1:9" s="219" customFormat="1" ht="36" customHeight="1" x14ac:dyDescent="0.25">
      <c r="A280" s="233">
        <v>21020200</v>
      </c>
      <c r="B280" s="320"/>
      <c r="C280" s="321"/>
      <c r="D280" s="320"/>
      <c r="E280" s="90" t="s">
        <v>484</v>
      </c>
      <c r="F280" s="224"/>
      <c r="G280" s="224"/>
      <c r="H280" s="224"/>
      <c r="I280" s="236"/>
    </row>
    <row r="281" spans="1:9" s="219" customFormat="1" ht="21.95" customHeight="1" x14ac:dyDescent="0.25">
      <c r="A281" s="237">
        <v>21020201</v>
      </c>
      <c r="B281" s="238"/>
      <c r="C281" s="324"/>
      <c r="D281" s="12"/>
      <c r="E281" s="96" t="s">
        <v>464</v>
      </c>
      <c r="F281" s="224"/>
      <c r="G281" s="224"/>
      <c r="H281" s="224"/>
      <c r="I281" s="236"/>
    </row>
    <row r="282" spans="1:9" s="219" customFormat="1" ht="21.95" customHeight="1" x14ac:dyDescent="0.25">
      <c r="A282" s="237">
        <v>21020104</v>
      </c>
      <c r="B282" s="238" t="s">
        <v>19</v>
      </c>
      <c r="C282" s="324"/>
      <c r="D282" s="19" t="s">
        <v>15</v>
      </c>
      <c r="E282" s="133" t="s">
        <v>398</v>
      </c>
      <c r="F282" s="224">
        <v>3613808</v>
      </c>
      <c r="G282" s="224">
        <v>3613808</v>
      </c>
      <c r="H282" s="224">
        <v>2710356</v>
      </c>
      <c r="I282" s="236">
        <f>'NORMINAL ROLL'!F72</f>
        <v>2994640.8</v>
      </c>
    </row>
    <row r="283" spans="1:9" s="219" customFormat="1" ht="21.95" customHeight="1" x14ac:dyDescent="0.25">
      <c r="A283" s="237">
        <v>21020105</v>
      </c>
      <c r="B283" s="238" t="s">
        <v>19</v>
      </c>
      <c r="C283" s="324"/>
      <c r="D283" s="19" t="s">
        <v>15</v>
      </c>
      <c r="E283" s="133" t="s">
        <v>485</v>
      </c>
      <c r="F283" s="224">
        <v>187418.85</v>
      </c>
      <c r="G283" s="224">
        <v>187418.85</v>
      </c>
      <c r="H283" s="224">
        <v>140564.13750000001</v>
      </c>
      <c r="I283" s="236">
        <f>'NORMINAL ROLL'!L72</f>
        <v>381025</v>
      </c>
    </row>
    <row r="284" spans="1:9" s="219" customFormat="1" ht="21.95" customHeight="1" x14ac:dyDescent="0.25">
      <c r="A284" s="237">
        <v>21020106</v>
      </c>
      <c r="B284" s="238" t="s">
        <v>19</v>
      </c>
      <c r="C284" s="324"/>
      <c r="D284" s="19" t="s">
        <v>15</v>
      </c>
      <c r="E284" s="133" t="s">
        <v>399</v>
      </c>
      <c r="F284" s="224">
        <v>3634806</v>
      </c>
      <c r="G284" s="224">
        <v>3634806</v>
      </c>
      <c r="H284" s="224">
        <v>2726104.5</v>
      </c>
      <c r="I284" s="236">
        <f>'NORMINAL ROLL'!G72</f>
        <v>2994640.8</v>
      </c>
    </row>
    <row r="285" spans="1:9" s="219" customFormat="1" ht="21.95" customHeight="1" x14ac:dyDescent="0.25">
      <c r="A285" s="237">
        <v>21200209</v>
      </c>
      <c r="B285" s="238" t="s">
        <v>19</v>
      </c>
      <c r="C285" s="324"/>
      <c r="D285" s="19" t="s">
        <v>15</v>
      </c>
      <c r="E285" s="133" t="s">
        <v>486</v>
      </c>
      <c r="F285" s="224">
        <v>1310724</v>
      </c>
      <c r="G285" s="224">
        <v>1310724</v>
      </c>
      <c r="H285" s="224">
        <v>983043</v>
      </c>
      <c r="I285" s="236">
        <f>'NORMINAL ROLL'!N72</f>
        <v>998213.59999999986</v>
      </c>
    </row>
    <row r="286" spans="1:9" s="219" customFormat="1" ht="21.95" customHeight="1" x14ac:dyDescent="0.25">
      <c r="A286" s="237">
        <v>21200210</v>
      </c>
      <c r="B286" s="238" t="s">
        <v>19</v>
      </c>
      <c r="C286" s="324"/>
      <c r="D286" s="19" t="s">
        <v>15</v>
      </c>
      <c r="E286" s="133" t="s">
        <v>487</v>
      </c>
      <c r="F286" s="224">
        <v>17325000</v>
      </c>
      <c r="G286" s="224">
        <v>17325000</v>
      </c>
      <c r="H286" s="224">
        <v>12993750</v>
      </c>
      <c r="I286" s="224">
        <v>17325000</v>
      </c>
    </row>
    <row r="287" spans="1:9" s="219" customFormat="1" ht="21.95" customHeight="1" x14ac:dyDescent="0.25">
      <c r="A287" s="237">
        <v>21020112</v>
      </c>
      <c r="B287" s="238"/>
      <c r="C287" s="324"/>
      <c r="D287" s="12"/>
      <c r="E287" s="133" t="s">
        <v>488</v>
      </c>
      <c r="F287" s="224"/>
      <c r="G287" s="224"/>
      <c r="H287" s="224"/>
      <c r="I287" s="236"/>
    </row>
    <row r="288" spans="1:9" s="219" customFormat="1" ht="21.95" customHeight="1" x14ac:dyDescent="0.25">
      <c r="A288" s="363">
        <v>21020114</v>
      </c>
      <c r="B288" s="238" t="s">
        <v>19</v>
      </c>
      <c r="C288" s="324"/>
      <c r="D288" s="19" t="s">
        <v>15</v>
      </c>
      <c r="E288" s="133" t="s">
        <v>403</v>
      </c>
      <c r="F288" s="224">
        <v>9087542.0999999996</v>
      </c>
      <c r="G288" s="224">
        <v>9087542.0999999996</v>
      </c>
      <c r="H288" s="224">
        <v>6815656.5749999993</v>
      </c>
      <c r="I288" s="236">
        <f>'NORMINAL ROLL'!I72</f>
        <v>7486602</v>
      </c>
    </row>
    <row r="289" spans="1:9" s="219" customFormat="1" ht="21.95" customHeight="1" x14ac:dyDescent="0.25">
      <c r="A289" s="237">
        <v>21020117</v>
      </c>
      <c r="B289" s="238" t="s">
        <v>19</v>
      </c>
      <c r="C289" s="324"/>
      <c r="D289" s="19" t="s">
        <v>15</v>
      </c>
      <c r="E289" s="133" t="s">
        <v>489</v>
      </c>
      <c r="F289" s="224">
        <v>1643150</v>
      </c>
      <c r="G289" s="224">
        <v>1643150</v>
      </c>
      <c r="H289" s="224">
        <v>1232362.5</v>
      </c>
      <c r="I289" s="236">
        <f>'NORMINAL ROLL'!J72</f>
        <v>1497320.4</v>
      </c>
    </row>
    <row r="290" spans="1:9" s="219" customFormat="1" ht="21.95" customHeight="1" x14ac:dyDescent="0.25">
      <c r="A290" s="363">
        <v>21020128</v>
      </c>
      <c r="B290" s="238" t="s">
        <v>19</v>
      </c>
      <c r="C290" s="325"/>
      <c r="D290" s="19" t="s">
        <v>15</v>
      </c>
      <c r="E290" s="133" t="s">
        <v>490</v>
      </c>
      <c r="F290" s="224">
        <v>3029027.45</v>
      </c>
      <c r="G290" s="224">
        <v>3029027.45</v>
      </c>
      <c r="H290" s="224">
        <v>2271770.5875000004</v>
      </c>
      <c r="I290" s="236">
        <f>'NORMINAL ROLL'!E72</f>
        <v>2495534</v>
      </c>
    </row>
    <row r="291" spans="1:9" s="219" customFormat="1" ht="21.95" customHeight="1" x14ac:dyDescent="0.25">
      <c r="A291" s="363"/>
      <c r="B291" s="238"/>
      <c r="C291" s="325"/>
      <c r="D291" s="19"/>
      <c r="E291" s="133" t="s">
        <v>1462</v>
      </c>
      <c r="F291" s="224"/>
      <c r="G291" s="224"/>
      <c r="H291" s="224"/>
      <c r="I291" s="236">
        <f>'NORMINAL ROLL'!K72</f>
        <v>7486602</v>
      </c>
    </row>
    <row r="292" spans="1:9" s="219" customFormat="1" ht="21.95" customHeight="1" x14ac:dyDescent="0.25">
      <c r="A292" s="363"/>
      <c r="B292" s="238"/>
      <c r="C292" s="325"/>
      <c r="D292" s="19"/>
      <c r="E292" s="309" t="s">
        <v>491</v>
      </c>
      <c r="F292" s="224"/>
      <c r="G292" s="224"/>
      <c r="H292" s="224"/>
      <c r="I292" s="236"/>
    </row>
    <row r="293" spans="1:9" s="219" customFormat="1" ht="21.95" customHeight="1" x14ac:dyDescent="0.25">
      <c r="A293" s="363"/>
      <c r="B293" s="238"/>
      <c r="C293" s="325"/>
      <c r="D293" s="19"/>
      <c r="E293" s="326" t="s">
        <v>492</v>
      </c>
      <c r="F293" s="224">
        <v>17252232</v>
      </c>
      <c r="G293" s="224">
        <v>17252232</v>
      </c>
      <c r="H293" s="224">
        <v>12939174</v>
      </c>
      <c r="I293" s="224">
        <v>17252232</v>
      </c>
    </row>
    <row r="294" spans="1:9" ht="21.95" customHeight="1" x14ac:dyDescent="0.25">
      <c r="A294" s="250">
        <v>22020000</v>
      </c>
      <c r="B294" s="327"/>
      <c r="C294" s="328"/>
      <c r="D294" s="327"/>
      <c r="E294" s="171" t="s">
        <v>410</v>
      </c>
      <c r="F294" s="224"/>
      <c r="G294" s="224"/>
      <c r="H294" s="224"/>
      <c r="I294" s="236"/>
    </row>
    <row r="295" spans="1:9" ht="21.95" customHeight="1" x14ac:dyDescent="0.25">
      <c r="A295" s="250">
        <v>22020100</v>
      </c>
      <c r="B295" s="327"/>
      <c r="C295" s="328"/>
      <c r="D295" s="327"/>
      <c r="E295" s="171" t="s">
        <v>468</v>
      </c>
      <c r="F295" s="224"/>
      <c r="G295" s="224"/>
      <c r="H295" s="224"/>
      <c r="I295" s="236"/>
    </row>
    <row r="296" spans="1:9" ht="21.95" customHeight="1" x14ac:dyDescent="0.25">
      <c r="A296" s="613">
        <v>22020102</v>
      </c>
      <c r="B296" s="238" t="s">
        <v>19</v>
      </c>
      <c r="C296" s="325"/>
      <c r="D296" s="19" t="s">
        <v>15</v>
      </c>
      <c r="E296" s="305" t="s">
        <v>412</v>
      </c>
      <c r="F296" s="224"/>
      <c r="G296" s="224"/>
      <c r="H296" s="224"/>
      <c r="I296" s="236">
        <v>2000000</v>
      </c>
    </row>
    <row r="297" spans="1:9" ht="21.95" customHeight="1" x14ac:dyDescent="0.25">
      <c r="A297" s="613">
        <v>22020104</v>
      </c>
      <c r="B297" s="238" t="s">
        <v>19</v>
      </c>
      <c r="C297" s="325"/>
      <c r="D297" s="12"/>
      <c r="E297" s="305" t="s">
        <v>413</v>
      </c>
      <c r="F297" s="224"/>
      <c r="G297" s="224">
        <v>5000000</v>
      </c>
      <c r="H297" s="224"/>
      <c r="I297" s="236">
        <v>5000000</v>
      </c>
    </row>
    <row r="298" spans="1:9" ht="21.95" customHeight="1" x14ac:dyDescent="0.25">
      <c r="A298" s="250">
        <v>22020500</v>
      </c>
      <c r="B298" s="327"/>
      <c r="C298" s="328"/>
      <c r="D298" s="327"/>
      <c r="E298" s="171" t="s">
        <v>417</v>
      </c>
      <c r="F298" s="224"/>
      <c r="G298" s="224"/>
      <c r="H298" s="224"/>
      <c r="I298" s="236"/>
    </row>
    <row r="299" spans="1:9" ht="21.95" customHeight="1" x14ac:dyDescent="0.25">
      <c r="A299" s="198">
        <v>22020501</v>
      </c>
      <c r="B299" s="238" t="s">
        <v>19</v>
      </c>
      <c r="C299" s="329"/>
      <c r="D299" s="19" t="s">
        <v>15</v>
      </c>
      <c r="E299" s="242" t="s">
        <v>418</v>
      </c>
      <c r="F299" s="224"/>
      <c r="G299" s="224">
        <v>3000000</v>
      </c>
      <c r="H299" s="224">
        <v>2100000</v>
      </c>
      <c r="I299" s="236">
        <v>5000000</v>
      </c>
    </row>
    <row r="300" spans="1:9" ht="21.95" customHeight="1" x14ac:dyDescent="0.25">
      <c r="A300" s="198">
        <v>22020502</v>
      </c>
      <c r="B300" s="238" t="s">
        <v>19</v>
      </c>
      <c r="C300" s="329"/>
      <c r="D300" s="12"/>
      <c r="E300" s="326" t="s">
        <v>493</v>
      </c>
      <c r="F300" s="224"/>
      <c r="G300" s="224"/>
      <c r="H300" s="224"/>
      <c r="I300" s="236">
        <v>10000000</v>
      </c>
    </row>
    <row r="301" spans="1:9" s="219" customFormat="1" ht="36.75" customHeight="1" x14ac:dyDescent="0.25">
      <c r="A301" s="250">
        <v>22021000</v>
      </c>
      <c r="B301" s="327"/>
      <c r="C301" s="328"/>
      <c r="D301" s="327"/>
      <c r="E301" s="241" t="s">
        <v>424</v>
      </c>
      <c r="F301" s="306"/>
      <c r="G301" s="306"/>
      <c r="H301" s="306"/>
      <c r="I301" s="307"/>
    </row>
    <row r="302" spans="1:9" ht="21.95" customHeight="1" x14ac:dyDescent="0.25">
      <c r="A302" s="198">
        <v>22021001</v>
      </c>
      <c r="B302" s="238" t="s">
        <v>19</v>
      </c>
      <c r="C302" s="329"/>
      <c r="D302" s="19" t="s">
        <v>15</v>
      </c>
      <c r="E302" s="242" t="s">
        <v>494</v>
      </c>
      <c r="F302" s="224">
        <v>4480000</v>
      </c>
      <c r="G302" s="224">
        <v>8000000</v>
      </c>
      <c r="H302" s="224">
        <v>1278000</v>
      </c>
      <c r="I302" s="236">
        <v>8000000</v>
      </c>
    </row>
    <row r="303" spans="1:9" ht="40.5" customHeight="1" x14ac:dyDescent="0.25">
      <c r="A303" s="198">
        <v>22021002</v>
      </c>
      <c r="B303" s="238" t="s">
        <v>19</v>
      </c>
      <c r="C303" s="329"/>
      <c r="D303" s="19" t="s">
        <v>15</v>
      </c>
      <c r="E303" s="311" t="s">
        <v>427</v>
      </c>
      <c r="F303" s="224">
        <v>1150000</v>
      </c>
      <c r="G303" s="224">
        <v>4000000</v>
      </c>
      <c r="H303" s="224"/>
      <c r="I303" s="236">
        <v>5000000</v>
      </c>
    </row>
    <row r="304" spans="1:9" ht="21.95" customHeight="1" x14ac:dyDescent="0.25">
      <c r="A304" s="198">
        <v>22021007</v>
      </c>
      <c r="B304" s="238" t="s">
        <v>19</v>
      </c>
      <c r="C304" s="329"/>
      <c r="D304" s="12"/>
      <c r="E304" s="311" t="s">
        <v>495</v>
      </c>
      <c r="F304" s="224"/>
      <c r="G304" s="224"/>
      <c r="H304" s="224"/>
      <c r="I304" s="236"/>
    </row>
    <row r="305" spans="1:9" ht="21.95" customHeight="1" thickBot="1" x14ac:dyDescent="0.3">
      <c r="A305" s="602">
        <v>22021011</v>
      </c>
      <c r="B305" s="603" t="s">
        <v>19</v>
      </c>
      <c r="C305" s="621"/>
      <c r="D305" s="605"/>
      <c r="E305" s="622" t="s">
        <v>447</v>
      </c>
      <c r="F305" s="607"/>
      <c r="G305" s="607"/>
      <c r="H305" s="607"/>
      <c r="I305" s="608">
        <v>2000000</v>
      </c>
    </row>
    <row r="306" spans="1:9" ht="21.95" customHeight="1" thickBot="1" x14ac:dyDescent="0.3">
      <c r="A306" s="597"/>
      <c r="B306" s="618"/>
      <c r="C306" s="619"/>
      <c r="D306" s="618"/>
      <c r="E306" s="598" t="s">
        <v>449</v>
      </c>
      <c r="F306" s="620">
        <f>SUM(F279:F293)</f>
        <v>77959687.650000006</v>
      </c>
      <c r="G306" s="620">
        <f>SUM(G279:G293)</f>
        <v>77959687.650000006</v>
      </c>
      <c r="H306" s="620">
        <f>SUM(H279:H293)</f>
        <v>58469765.737500004</v>
      </c>
      <c r="I306" s="620">
        <f>SUM(I279:I293)</f>
        <v>70893946.599999994</v>
      </c>
    </row>
    <row r="307" spans="1:9" ht="21.95" customHeight="1" thickBot="1" x14ac:dyDescent="0.3">
      <c r="A307" s="260"/>
      <c r="B307" s="207"/>
      <c r="C307" s="331"/>
      <c r="D307" s="207"/>
      <c r="E307" s="279" t="s">
        <v>410</v>
      </c>
      <c r="F307" s="312">
        <f>SUM(F296:F305)</f>
        <v>5630000</v>
      </c>
      <c r="G307" s="312">
        <f>SUM(G296:G305)</f>
        <v>20000000</v>
      </c>
      <c r="H307" s="312">
        <f>SUM(H296:H305)</f>
        <v>3378000</v>
      </c>
      <c r="I307" s="312">
        <f>SUM(I296:I305)</f>
        <v>37000000</v>
      </c>
    </row>
    <row r="308" spans="1:9" ht="21.95" customHeight="1" thickBot="1" x14ac:dyDescent="0.3">
      <c r="A308" s="264"/>
      <c r="B308" s="332"/>
      <c r="C308" s="333"/>
      <c r="D308" s="334"/>
      <c r="E308" s="293" t="s">
        <v>51</v>
      </c>
      <c r="F308" s="319">
        <f>F306+F307</f>
        <v>83589687.650000006</v>
      </c>
      <c r="G308" s="319">
        <f>G306+G307</f>
        <v>97959687.650000006</v>
      </c>
      <c r="H308" s="319">
        <f>H306+H307</f>
        <v>61847765.737500004</v>
      </c>
      <c r="I308" s="319">
        <f>I306+I307</f>
        <v>107893946.59999999</v>
      </c>
    </row>
    <row r="309" spans="1:9" ht="28.5" x14ac:dyDescent="0.45">
      <c r="A309" s="1235" t="s">
        <v>0</v>
      </c>
      <c r="B309" s="1236"/>
      <c r="C309" s="1236"/>
      <c r="D309" s="1236"/>
      <c r="E309" s="1236"/>
      <c r="F309" s="1236"/>
      <c r="G309" s="1236"/>
      <c r="H309" s="1236"/>
      <c r="I309" s="1237"/>
    </row>
    <row r="310" spans="1:9" ht="22.5" x14ac:dyDescent="0.3">
      <c r="A310" s="1238" t="s">
        <v>1</v>
      </c>
      <c r="B310" s="1239"/>
      <c r="C310" s="1239"/>
      <c r="D310" s="1239"/>
      <c r="E310" s="1239"/>
      <c r="F310" s="1239"/>
      <c r="G310" s="1239"/>
      <c r="H310" s="1239"/>
      <c r="I310" s="1240"/>
    </row>
    <row r="311" spans="1:9" ht="22.5" x14ac:dyDescent="0.3">
      <c r="A311" s="1238" t="s">
        <v>879</v>
      </c>
      <c r="B311" s="1239"/>
      <c r="C311" s="1239"/>
      <c r="D311" s="1239"/>
      <c r="E311" s="1239"/>
      <c r="F311" s="1239"/>
      <c r="G311" s="1239"/>
      <c r="H311" s="1239"/>
      <c r="I311" s="1240"/>
    </row>
    <row r="312" spans="1:9" ht="28.5" customHeight="1" thickBot="1" x14ac:dyDescent="0.3">
      <c r="A312" s="1244" t="s">
        <v>369</v>
      </c>
      <c r="B312" s="1245"/>
      <c r="C312" s="1245"/>
      <c r="D312" s="1245"/>
      <c r="E312" s="1245"/>
      <c r="F312" s="1245"/>
      <c r="G312" s="1245"/>
      <c r="H312" s="1245"/>
      <c r="I312" s="1246"/>
    </row>
    <row r="313" spans="1:9" thickBot="1" x14ac:dyDescent="0.3">
      <c r="A313" s="1256" t="s">
        <v>496</v>
      </c>
      <c r="B313" s="1257"/>
      <c r="C313" s="1257"/>
      <c r="D313" s="1257"/>
      <c r="E313" s="1257"/>
      <c r="F313" s="1257"/>
      <c r="G313" s="1257"/>
      <c r="H313" s="1257"/>
      <c r="I313" s="1258"/>
    </row>
    <row r="314" spans="1:9" s="220" customFormat="1" ht="36.75" thickBot="1" x14ac:dyDescent="0.3">
      <c r="A314" s="191" t="s">
        <v>370</v>
      </c>
      <c r="B314" s="2" t="s">
        <v>78</v>
      </c>
      <c r="C314" s="192" t="s">
        <v>371</v>
      </c>
      <c r="D314" s="2" t="s">
        <v>4</v>
      </c>
      <c r="E314" s="193" t="s">
        <v>79</v>
      </c>
      <c r="F314" s="2" t="s">
        <v>372</v>
      </c>
      <c r="G314" s="2" t="s">
        <v>7</v>
      </c>
      <c r="H314" s="2" t="s">
        <v>740</v>
      </c>
      <c r="I314" s="2" t="s">
        <v>882</v>
      </c>
    </row>
    <row r="315" spans="1:9" ht="36.75" thickBot="1" x14ac:dyDescent="0.3">
      <c r="A315" s="194">
        <v>12500100100</v>
      </c>
      <c r="B315" s="323" t="s">
        <v>19</v>
      </c>
      <c r="C315" s="221"/>
      <c r="D315" s="6"/>
      <c r="E315" s="196" t="s">
        <v>497</v>
      </c>
      <c r="F315" s="204">
        <f>F392</f>
        <v>161047313.48349997</v>
      </c>
      <c r="G315" s="204">
        <f t="shared" ref="G315:I315" si="7">G392</f>
        <v>318607925.52999997</v>
      </c>
      <c r="H315" s="204">
        <f t="shared" si="7"/>
        <v>155720103.14749998</v>
      </c>
      <c r="I315" s="204">
        <f t="shared" si="7"/>
        <v>262592252.21850002</v>
      </c>
    </row>
    <row r="316" spans="1:9" ht="21.95" customHeight="1" thickBot="1" x14ac:dyDescent="0.3">
      <c r="A316" s="206"/>
      <c r="B316" s="228"/>
      <c r="C316" s="229"/>
      <c r="D316" s="228"/>
      <c r="E316" s="209" t="s">
        <v>51</v>
      </c>
      <c r="F316" s="335">
        <f>F315</f>
        <v>161047313.48349997</v>
      </c>
      <c r="G316" s="335">
        <f>G315</f>
        <v>318607925.52999997</v>
      </c>
      <c r="H316" s="335">
        <f>H315</f>
        <v>155720103.14749998</v>
      </c>
      <c r="I316" s="335">
        <f>I315</f>
        <v>262592252.21850002</v>
      </c>
    </row>
    <row r="317" spans="1:9" ht="21.95" customHeight="1" thickBot="1" x14ac:dyDescent="0.3">
      <c r="A317" s="1263" t="s">
        <v>385</v>
      </c>
      <c r="B317" s="1264"/>
      <c r="C317" s="1264"/>
      <c r="D317" s="1264"/>
      <c r="E317" s="1264"/>
      <c r="F317" s="1264"/>
      <c r="G317" s="1264"/>
      <c r="H317" s="1264"/>
      <c r="I317" s="1265"/>
    </row>
    <row r="318" spans="1:9" ht="21.95" customHeight="1" thickBot="1" x14ac:dyDescent="0.3">
      <c r="A318" s="260"/>
      <c r="B318" s="228"/>
      <c r="C318" s="261"/>
      <c r="D318" s="228"/>
      <c r="E318" s="287" t="s">
        <v>47</v>
      </c>
      <c r="F318" s="336">
        <f>F390</f>
        <v>133938529.25349998</v>
      </c>
      <c r="G318" s="336">
        <f t="shared" ref="G318:I318" si="8">G390</f>
        <v>227607925.53</v>
      </c>
      <c r="H318" s="336">
        <f t="shared" si="8"/>
        <v>109193942.14749999</v>
      </c>
      <c r="I318" s="336">
        <f t="shared" si="8"/>
        <v>172592252.21850002</v>
      </c>
    </row>
    <row r="319" spans="1:9" ht="21.95" customHeight="1" thickBot="1" x14ac:dyDescent="0.3">
      <c r="A319" s="260"/>
      <c r="B319" s="228"/>
      <c r="C319" s="261"/>
      <c r="D319" s="228"/>
      <c r="E319" s="287" t="s">
        <v>410</v>
      </c>
      <c r="F319" s="336">
        <f>F391</f>
        <v>27108784.23</v>
      </c>
      <c r="G319" s="336">
        <f t="shared" ref="G319:I319" si="9">G391</f>
        <v>91000000</v>
      </c>
      <c r="H319" s="336">
        <f t="shared" si="9"/>
        <v>46526161</v>
      </c>
      <c r="I319" s="336">
        <f t="shared" si="9"/>
        <v>90000000</v>
      </c>
    </row>
    <row r="320" spans="1:9" ht="21.95" customHeight="1" thickBot="1" x14ac:dyDescent="0.3">
      <c r="A320" s="260"/>
      <c r="B320" s="228"/>
      <c r="C320" s="261"/>
      <c r="D320" s="228"/>
      <c r="E320" s="287" t="s">
        <v>51</v>
      </c>
      <c r="F320" s="336">
        <f>F318+F319</f>
        <v>161047313.48349997</v>
      </c>
      <c r="G320" s="336">
        <v>227607925.53</v>
      </c>
      <c r="H320" s="336">
        <f>H318+H319</f>
        <v>155720103.14749998</v>
      </c>
      <c r="I320" s="336">
        <f>I318+I319</f>
        <v>262592252.21850002</v>
      </c>
    </row>
    <row r="321" spans="1:9" ht="28.5" x14ac:dyDescent="0.45">
      <c r="A321" s="1235" t="s">
        <v>0</v>
      </c>
      <c r="B321" s="1236"/>
      <c r="C321" s="1236"/>
      <c r="D321" s="1236"/>
      <c r="E321" s="1236"/>
      <c r="F321" s="1236"/>
      <c r="G321" s="1236"/>
      <c r="H321" s="1236"/>
      <c r="I321" s="1237"/>
    </row>
    <row r="322" spans="1:9" ht="22.5" x14ac:dyDescent="0.3">
      <c r="A322" s="1238" t="s">
        <v>1</v>
      </c>
      <c r="B322" s="1239"/>
      <c r="C322" s="1239"/>
      <c r="D322" s="1239"/>
      <c r="E322" s="1239"/>
      <c r="F322" s="1239"/>
      <c r="G322" s="1239"/>
      <c r="H322" s="1239"/>
      <c r="I322" s="1240"/>
    </row>
    <row r="323" spans="1:9" ht="22.5" x14ac:dyDescent="0.3">
      <c r="A323" s="1238" t="s">
        <v>879</v>
      </c>
      <c r="B323" s="1239"/>
      <c r="C323" s="1239"/>
      <c r="D323" s="1239"/>
      <c r="E323" s="1239"/>
      <c r="F323" s="1239"/>
      <c r="G323" s="1239"/>
      <c r="H323" s="1239"/>
      <c r="I323" s="1240"/>
    </row>
    <row r="324" spans="1:9" ht="30.75" customHeight="1" thickBot="1" x14ac:dyDescent="0.3">
      <c r="A324" s="1244" t="s">
        <v>369</v>
      </c>
      <c r="B324" s="1245"/>
      <c r="C324" s="1245"/>
      <c r="D324" s="1245"/>
      <c r="E324" s="1245"/>
      <c r="F324" s="1245"/>
      <c r="G324" s="1245"/>
      <c r="H324" s="1245"/>
      <c r="I324" s="1246"/>
    </row>
    <row r="325" spans="1:9" thickBot="1" x14ac:dyDescent="0.3">
      <c r="A325" s="1253" t="s">
        <v>498</v>
      </c>
      <c r="B325" s="1254"/>
      <c r="C325" s="1254"/>
      <c r="D325" s="1254"/>
      <c r="E325" s="1254"/>
      <c r="F325" s="1254"/>
      <c r="G325" s="1254"/>
      <c r="H325" s="1254"/>
      <c r="I325" s="1255"/>
    </row>
    <row r="326" spans="1:9" s="220" customFormat="1" ht="39.75" customHeight="1" thickBot="1" x14ac:dyDescent="0.3">
      <c r="A326" s="595" t="s">
        <v>370</v>
      </c>
      <c r="B326" s="407" t="s">
        <v>78</v>
      </c>
      <c r="C326" s="596" t="s">
        <v>371</v>
      </c>
      <c r="D326" s="407" t="s">
        <v>4</v>
      </c>
      <c r="E326" s="574" t="s">
        <v>79</v>
      </c>
      <c r="F326" s="407" t="s">
        <v>372</v>
      </c>
      <c r="G326" s="407" t="s">
        <v>7</v>
      </c>
      <c r="H326" s="407" t="s">
        <v>740</v>
      </c>
      <c r="I326" s="407" t="s">
        <v>882</v>
      </c>
    </row>
    <row r="327" spans="1:9" ht="21.95" customHeight="1" x14ac:dyDescent="0.25">
      <c r="A327" s="270">
        <v>20000000</v>
      </c>
      <c r="B327" s="271"/>
      <c r="C327" s="272"/>
      <c r="D327" s="271"/>
      <c r="E327" s="114" t="s">
        <v>44</v>
      </c>
      <c r="F327" s="273"/>
      <c r="G327" s="273"/>
      <c r="H327" s="273"/>
      <c r="I327" s="274"/>
    </row>
    <row r="328" spans="1:9" ht="21.95" customHeight="1" x14ac:dyDescent="0.25">
      <c r="A328" s="233">
        <v>21000000</v>
      </c>
      <c r="B328" s="234"/>
      <c r="C328" s="235"/>
      <c r="D328" s="234"/>
      <c r="E328" s="90" t="s">
        <v>47</v>
      </c>
      <c r="F328" s="224"/>
      <c r="G328" s="224"/>
      <c r="H328" s="224"/>
      <c r="I328" s="236"/>
    </row>
    <row r="329" spans="1:9" ht="21.95" customHeight="1" x14ac:dyDescent="0.25">
      <c r="A329" s="233">
        <v>21010000</v>
      </c>
      <c r="B329" s="234"/>
      <c r="C329" s="235"/>
      <c r="D329" s="234"/>
      <c r="E329" s="90" t="s">
        <v>392</v>
      </c>
      <c r="F329" s="224"/>
      <c r="G329" s="224"/>
      <c r="H329" s="224"/>
      <c r="I329" s="236"/>
    </row>
    <row r="330" spans="1:9" ht="21.95" customHeight="1" x14ac:dyDescent="0.25">
      <c r="A330" s="237">
        <v>21010103</v>
      </c>
      <c r="B330" s="238" t="s">
        <v>19</v>
      </c>
      <c r="C330" s="239"/>
      <c r="D330" s="19" t="s">
        <v>15</v>
      </c>
      <c r="E330" s="96" t="s">
        <v>431</v>
      </c>
      <c r="F330" s="337">
        <v>13759452.242999999</v>
      </c>
      <c r="G330" s="224">
        <v>14483633.939999999</v>
      </c>
      <c r="H330" s="337">
        <v>10862725.454999998</v>
      </c>
      <c r="I330" s="236">
        <f>'NORMINAL ROLL'!D174</f>
        <v>13097731.999999996</v>
      </c>
    </row>
    <row r="331" spans="1:9" ht="21.95" customHeight="1" x14ac:dyDescent="0.25">
      <c r="A331" s="237">
        <v>21010104</v>
      </c>
      <c r="B331" s="238" t="s">
        <v>19</v>
      </c>
      <c r="C331" s="239"/>
      <c r="D331" s="19" t="s">
        <v>15</v>
      </c>
      <c r="E331" s="96" t="s">
        <v>432</v>
      </c>
      <c r="F331" s="337">
        <v>34199987.241499998</v>
      </c>
      <c r="G331" s="249">
        <v>35999986.57</v>
      </c>
      <c r="H331" s="337">
        <v>26999989.927500002</v>
      </c>
      <c r="I331" s="236">
        <f>'NORMINAL ROLL'!D158</f>
        <v>18059357.91</v>
      </c>
    </row>
    <row r="332" spans="1:9" s="219" customFormat="1" ht="21.95" customHeight="1" x14ac:dyDescent="0.25">
      <c r="A332" s="237">
        <v>21010105</v>
      </c>
      <c r="B332" s="238" t="s">
        <v>19</v>
      </c>
      <c r="C332" s="239"/>
      <c r="D332" s="19" t="s">
        <v>15</v>
      </c>
      <c r="E332" s="96" t="s">
        <v>433</v>
      </c>
      <c r="F332" s="337">
        <v>38914795.850000001</v>
      </c>
      <c r="G332" s="249">
        <v>40962943</v>
      </c>
      <c r="H332" s="337">
        <v>30722207.25</v>
      </c>
      <c r="I332" s="236">
        <f>'NORMINAL ROLL'!D120</f>
        <v>6782976.7199999988</v>
      </c>
    </row>
    <row r="333" spans="1:9" s="219" customFormat="1" ht="21.95" customHeight="1" x14ac:dyDescent="0.25">
      <c r="A333" s="237">
        <v>21010106</v>
      </c>
      <c r="B333" s="238" t="s">
        <v>19</v>
      </c>
      <c r="C333" s="239"/>
      <c r="D333" s="12"/>
      <c r="E333" s="96" t="s">
        <v>499</v>
      </c>
      <c r="F333" s="337"/>
      <c r="G333" s="249"/>
      <c r="H333" s="337"/>
      <c r="I333" s="236"/>
    </row>
    <row r="334" spans="1:9" s="219" customFormat="1" ht="21.95" customHeight="1" x14ac:dyDescent="0.25">
      <c r="A334" s="275"/>
      <c r="B334" s="238" t="s">
        <v>19</v>
      </c>
      <c r="C334" s="239"/>
      <c r="D334" s="12"/>
      <c r="E334" s="96" t="s">
        <v>435</v>
      </c>
      <c r="F334" s="337"/>
      <c r="G334" s="249">
        <v>25620000</v>
      </c>
      <c r="H334" s="337"/>
      <c r="I334" s="236"/>
    </row>
    <row r="335" spans="1:9" s="219" customFormat="1" ht="39" customHeight="1" x14ac:dyDescent="0.25">
      <c r="A335" s="233">
        <v>21020300</v>
      </c>
      <c r="B335" s="234"/>
      <c r="C335" s="235"/>
      <c r="D335" s="234"/>
      <c r="E335" s="90" t="s">
        <v>436</v>
      </c>
      <c r="F335" s="337"/>
      <c r="G335" s="249"/>
      <c r="H335" s="337"/>
      <c r="I335" s="236"/>
    </row>
    <row r="336" spans="1:9" s="219" customFormat="1" ht="21.95" customHeight="1" x14ac:dyDescent="0.25">
      <c r="A336" s="237">
        <v>21020301</v>
      </c>
      <c r="B336" s="238" t="s">
        <v>19</v>
      </c>
      <c r="C336" s="239"/>
      <c r="D336" s="19" t="s">
        <v>15</v>
      </c>
      <c r="E336" s="133" t="s">
        <v>437</v>
      </c>
      <c r="F336" s="337">
        <v>4815808.2955</v>
      </c>
      <c r="G336" s="249">
        <v>5069271.8899999997</v>
      </c>
      <c r="H336" s="337">
        <v>3801953.9175</v>
      </c>
      <c r="I336" s="236">
        <f>'NORMINAL ROLL'!E174</f>
        <v>4584206.1999999993</v>
      </c>
    </row>
    <row r="337" spans="1:9" s="219" customFormat="1" ht="21.95" customHeight="1" x14ac:dyDescent="0.25">
      <c r="A337" s="237">
        <v>21020302</v>
      </c>
      <c r="B337" s="238" t="s">
        <v>19</v>
      </c>
      <c r="C337" s="239"/>
      <c r="D337" s="19" t="s">
        <v>15</v>
      </c>
      <c r="E337" s="133" t="s">
        <v>438</v>
      </c>
      <c r="F337" s="337">
        <v>2726259.4409999996</v>
      </c>
      <c r="G337" s="249">
        <v>2869746.78</v>
      </c>
      <c r="H337" s="337">
        <v>2152310.085</v>
      </c>
      <c r="I337" s="236">
        <f>'NORMINAL ROLL'!F174</f>
        <v>2619546.3999999994</v>
      </c>
    </row>
    <row r="338" spans="1:9" s="219" customFormat="1" ht="21.95" customHeight="1" x14ac:dyDescent="0.25">
      <c r="A338" s="237">
        <v>21020303</v>
      </c>
      <c r="B338" s="238" t="s">
        <v>19</v>
      </c>
      <c r="C338" s="239"/>
      <c r="D338" s="19" t="s">
        <v>15</v>
      </c>
      <c r="E338" s="133" t="s">
        <v>439</v>
      </c>
      <c r="F338" s="337">
        <v>687972.60549999995</v>
      </c>
      <c r="G338" s="249">
        <v>724181.69</v>
      </c>
      <c r="H338" s="337">
        <v>543136.26749999996</v>
      </c>
      <c r="I338" s="236">
        <f>'NORMINAL ROLL'!G174</f>
        <v>135000</v>
      </c>
    </row>
    <row r="339" spans="1:9" s="219" customFormat="1" ht="21.95" customHeight="1" x14ac:dyDescent="0.25">
      <c r="A339" s="237">
        <v>21020304</v>
      </c>
      <c r="B339" s="238" t="s">
        <v>19</v>
      </c>
      <c r="C339" s="239"/>
      <c r="D339" s="19" t="s">
        <v>15</v>
      </c>
      <c r="E339" s="133" t="s">
        <v>398</v>
      </c>
      <c r="F339" s="337">
        <v>2335369.7999999998</v>
      </c>
      <c r="G339" s="249">
        <v>2458284</v>
      </c>
      <c r="H339" s="337">
        <v>1843713</v>
      </c>
      <c r="I339" s="236">
        <f>'NORMINAL ROLL'!G174</f>
        <v>135000</v>
      </c>
    </row>
    <row r="340" spans="1:9" s="219" customFormat="1" ht="21.95" customHeight="1" x14ac:dyDescent="0.25">
      <c r="A340" s="237">
        <v>21020305</v>
      </c>
      <c r="B340" s="238" t="s">
        <v>19</v>
      </c>
      <c r="C340" s="239"/>
      <c r="D340" s="19" t="s">
        <v>15</v>
      </c>
      <c r="E340" s="133" t="s">
        <v>485</v>
      </c>
      <c r="F340" s="337">
        <v>305557.05</v>
      </c>
      <c r="G340" s="249">
        <v>321639</v>
      </c>
      <c r="H340" s="337">
        <v>241229.25</v>
      </c>
      <c r="I340" s="236"/>
    </row>
    <row r="341" spans="1:9" s="219" customFormat="1" ht="21.95" customHeight="1" x14ac:dyDescent="0.25">
      <c r="A341" s="237">
        <v>21020306</v>
      </c>
      <c r="B341" s="238" t="s">
        <v>19</v>
      </c>
      <c r="C341" s="239"/>
      <c r="D341" s="19" t="s">
        <v>15</v>
      </c>
      <c r="E341" s="133" t="s">
        <v>399</v>
      </c>
      <c r="F341" s="337">
        <v>21546</v>
      </c>
      <c r="G341" s="249">
        <v>22680</v>
      </c>
      <c r="H341" s="337">
        <v>17010</v>
      </c>
      <c r="I341" s="236">
        <f>'NORMINAL ROLL'!J174</f>
        <v>37800</v>
      </c>
    </row>
    <row r="342" spans="1:9" s="219" customFormat="1" ht="21.95" customHeight="1" x14ac:dyDescent="0.25">
      <c r="A342" s="237">
        <v>21020307</v>
      </c>
      <c r="B342" s="238"/>
      <c r="C342" s="239"/>
      <c r="D342" s="19"/>
      <c r="E342" s="133" t="s">
        <v>477</v>
      </c>
      <c r="F342" s="337"/>
      <c r="G342" s="249"/>
      <c r="H342" s="337"/>
      <c r="I342" s="236">
        <f>'NORMINAL ROLL'!M174</f>
        <v>7200000</v>
      </c>
    </row>
    <row r="343" spans="1:9" s="219" customFormat="1" ht="21.95" customHeight="1" x14ac:dyDescent="0.25">
      <c r="A343" s="237">
        <v>21020312</v>
      </c>
      <c r="B343" s="238" t="s">
        <v>19</v>
      </c>
      <c r="C343" s="239"/>
      <c r="D343" s="12"/>
      <c r="E343" s="133" t="s">
        <v>440</v>
      </c>
      <c r="F343" s="337"/>
      <c r="G343" s="249"/>
      <c r="H343" s="337"/>
      <c r="I343" s="236"/>
    </row>
    <row r="344" spans="1:9" s="219" customFormat="1" ht="21.95" customHeight="1" x14ac:dyDescent="0.25">
      <c r="A344" s="237">
        <v>21020314</v>
      </c>
      <c r="B344" s="238" t="s">
        <v>19</v>
      </c>
      <c r="C344" s="239"/>
      <c r="D344" s="19" t="s">
        <v>15</v>
      </c>
      <c r="E344" s="133" t="s">
        <v>403</v>
      </c>
      <c r="F344" s="337"/>
      <c r="G344" s="249"/>
      <c r="H344" s="337"/>
      <c r="I344" s="236">
        <f>'NORMINAL ROLL'!K174</f>
        <v>688140</v>
      </c>
    </row>
    <row r="345" spans="1:9" ht="21.95" customHeight="1" x14ac:dyDescent="0.25">
      <c r="A345" s="237">
        <v>21020315</v>
      </c>
      <c r="B345" s="238" t="s">
        <v>19</v>
      </c>
      <c r="C345" s="239"/>
      <c r="D345" s="19" t="s">
        <v>15</v>
      </c>
      <c r="E345" s="133" t="s">
        <v>441</v>
      </c>
      <c r="F345" s="337">
        <v>6723950.8499999996</v>
      </c>
      <c r="G345" s="249">
        <v>7077843</v>
      </c>
      <c r="H345" s="337">
        <v>5308382.25</v>
      </c>
      <c r="I345" s="236">
        <f>'NORMINAL ROLL'!I174</f>
        <v>1014886.5999999999</v>
      </c>
    </row>
    <row r="346" spans="1:9" ht="21.95" customHeight="1" x14ac:dyDescent="0.25">
      <c r="A346" s="233">
        <v>21020400</v>
      </c>
      <c r="B346" s="238"/>
      <c r="C346" s="235"/>
      <c r="D346" s="234"/>
      <c r="E346" s="90" t="s">
        <v>451</v>
      </c>
      <c r="F346" s="337"/>
      <c r="G346" s="337"/>
      <c r="H346" s="337"/>
      <c r="I346" s="236"/>
    </row>
    <row r="347" spans="1:9" ht="21.95" customHeight="1" x14ac:dyDescent="0.25">
      <c r="A347" s="237">
        <v>21020401</v>
      </c>
      <c r="B347" s="238" t="s">
        <v>19</v>
      </c>
      <c r="C347" s="239"/>
      <c r="D347" s="19" t="s">
        <v>15</v>
      </c>
      <c r="E347" s="133" t="s">
        <v>437</v>
      </c>
      <c r="F347" s="337">
        <v>11969995.5255</v>
      </c>
      <c r="G347" s="249">
        <v>12599995.289999999</v>
      </c>
      <c r="H347" s="337">
        <v>9449996.4674999993</v>
      </c>
      <c r="I347" s="236"/>
    </row>
    <row r="348" spans="1:9" ht="21.95" customHeight="1" x14ac:dyDescent="0.25">
      <c r="A348" s="237">
        <v>21020402</v>
      </c>
      <c r="B348" s="238" t="s">
        <v>19</v>
      </c>
      <c r="C348" s="239"/>
      <c r="D348" s="19" t="s">
        <v>15</v>
      </c>
      <c r="E348" s="133" t="s">
        <v>438</v>
      </c>
      <c r="F348" s="337">
        <v>6839997.4444999993</v>
      </c>
      <c r="G348" s="249">
        <v>7199997.3099999996</v>
      </c>
      <c r="H348" s="337">
        <v>5399997.982499999</v>
      </c>
      <c r="I348" s="236">
        <v>7559997.1754999999</v>
      </c>
    </row>
    <row r="349" spans="1:9" ht="21.95" customHeight="1" x14ac:dyDescent="0.25">
      <c r="A349" s="237">
        <v>21020403</v>
      </c>
      <c r="B349" s="238" t="s">
        <v>19</v>
      </c>
      <c r="C349" s="239"/>
      <c r="D349" s="19" t="s">
        <v>15</v>
      </c>
      <c r="E349" s="133" t="s">
        <v>439</v>
      </c>
      <c r="F349" s="337">
        <v>367954</v>
      </c>
      <c r="G349" s="249">
        <v>387320</v>
      </c>
      <c r="H349" s="337">
        <v>290490</v>
      </c>
      <c r="I349" s="236">
        <v>406686</v>
      </c>
    </row>
    <row r="350" spans="1:9" ht="21.95" customHeight="1" x14ac:dyDescent="0.25">
      <c r="A350" s="237">
        <v>21020404</v>
      </c>
      <c r="B350" s="238" t="s">
        <v>19</v>
      </c>
      <c r="C350" s="239"/>
      <c r="D350" s="19" t="s">
        <v>15</v>
      </c>
      <c r="E350" s="133" t="s">
        <v>398</v>
      </c>
      <c r="F350" s="337">
        <v>1794048.4</v>
      </c>
      <c r="G350" s="249">
        <v>1888472</v>
      </c>
      <c r="H350" s="337">
        <v>1416354</v>
      </c>
      <c r="I350" s="236">
        <v>1982895.6</v>
      </c>
    </row>
    <row r="351" spans="1:9" ht="21.95" customHeight="1" x14ac:dyDescent="0.25">
      <c r="A351" s="237">
        <v>21020407</v>
      </c>
      <c r="B351" s="238"/>
      <c r="C351" s="239"/>
      <c r="D351" s="19"/>
      <c r="E351" s="133" t="s">
        <v>477</v>
      </c>
      <c r="F351" s="337"/>
      <c r="G351" s="249"/>
      <c r="H351" s="337"/>
      <c r="I351" s="236">
        <f>'NORMINAL ROLL'!M158</f>
        <v>17760000</v>
      </c>
    </row>
    <row r="352" spans="1:9" ht="21.95" customHeight="1" x14ac:dyDescent="0.25">
      <c r="A352" s="237">
        <v>21020412</v>
      </c>
      <c r="B352" s="238" t="s">
        <v>19</v>
      </c>
      <c r="C352" s="239"/>
      <c r="D352" s="12"/>
      <c r="E352" s="133" t="s">
        <v>440</v>
      </c>
      <c r="F352" s="337"/>
      <c r="G352" s="249"/>
      <c r="H352" s="337"/>
      <c r="I352" s="236"/>
    </row>
    <row r="353" spans="1:9" ht="21.95" customHeight="1" x14ac:dyDescent="0.25">
      <c r="A353" s="237">
        <v>21020415</v>
      </c>
      <c r="B353" s="238" t="s">
        <v>19</v>
      </c>
      <c r="C353" s="239"/>
      <c r="D353" s="19" t="s">
        <v>15</v>
      </c>
      <c r="E353" s="133" t="s">
        <v>441</v>
      </c>
      <c r="F353" s="337">
        <v>1683384.8</v>
      </c>
      <c r="G353" s="249">
        <v>1771984</v>
      </c>
      <c r="H353" s="337">
        <v>1328988</v>
      </c>
      <c r="I353" s="236">
        <v>1860583.2</v>
      </c>
    </row>
    <row r="354" spans="1:9" ht="21.95" customHeight="1" x14ac:dyDescent="0.25">
      <c r="A354" s="233">
        <v>21020500</v>
      </c>
      <c r="B354" s="238"/>
      <c r="C354" s="235"/>
      <c r="D354" s="234"/>
      <c r="E354" s="90" t="s">
        <v>452</v>
      </c>
      <c r="F354" s="337"/>
      <c r="G354" s="249"/>
      <c r="H354" s="337"/>
      <c r="I354" s="236"/>
    </row>
    <row r="355" spans="1:9" ht="21.95" customHeight="1" x14ac:dyDescent="0.25">
      <c r="A355" s="237">
        <v>21020501</v>
      </c>
      <c r="B355" s="238" t="s">
        <v>19</v>
      </c>
      <c r="C355" s="239"/>
      <c r="D355" s="19" t="s">
        <v>15</v>
      </c>
      <c r="E355" s="133" t="s">
        <v>437</v>
      </c>
      <c r="F355" s="337">
        <v>3771954.3849999998</v>
      </c>
      <c r="G355" s="249">
        <v>3970478.3</v>
      </c>
      <c r="H355" s="337">
        <v>2977858.7249999996</v>
      </c>
      <c r="I355" s="236">
        <v>4169002.2149999999</v>
      </c>
    </row>
    <row r="356" spans="1:9" ht="21.95" customHeight="1" x14ac:dyDescent="0.25">
      <c r="A356" s="338">
        <v>21020502</v>
      </c>
      <c r="B356" s="238" t="s">
        <v>19</v>
      </c>
      <c r="C356" s="247"/>
      <c r="D356" s="19" t="s">
        <v>15</v>
      </c>
      <c r="E356" s="133" t="s">
        <v>438</v>
      </c>
      <c r="F356" s="337">
        <v>1741894.882</v>
      </c>
      <c r="G356" s="249">
        <v>1833573.56</v>
      </c>
      <c r="H356" s="337">
        <v>1375180.17</v>
      </c>
      <c r="I356" s="236">
        <v>1925252.2380000001</v>
      </c>
    </row>
    <row r="357" spans="1:9" ht="21.95" customHeight="1" x14ac:dyDescent="0.25">
      <c r="A357" s="338">
        <v>21020503</v>
      </c>
      <c r="B357" s="238" t="s">
        <v>19</v>
      </c>
      <c r="C357" s="247"/>
      <c r="D357" s="19" t="s">
        <v>15</v>
      </c>
      <c r="E357" s="133" t="s">
        <v>439</v>
      </c>
      <c r="F357" s="337">
        <v>318060</v>
      </c>
      <c r="G357" s="249">
        <v>334800</v>
      </c>
      <c r="H357" s="337">
        <v>251100</v>
      </c>
      <c r="I357" s="236">
        <v>351540</v>
      </c>
    </row>
    <row r="358" spans="1:9" ht="21.95" customHeight="1" x14ac:dyDescent="0.25">
      <c r="A358" s="338">
        <v>21020504</v>
      </c>
      <c r="B358" s="238" t="s">
        <v>19</v>
      </c>
      <c r="C358" s="247"/>
      <c r="D358" s="19" t="s">
        <v>15</v>
      </c>
      <c r="E358" s="133" t="s">
        <v>398</v>
      </c>
      <c r="F358" s="337">
        <v>803586.95</v>
      </c>
      <c r="G358" s="249">
        <v>845881</v>
      </c>
      <c r="H358" s="337">
        <v>634410.75</v>
      </c>
      <c r="I358" s="236">
        <v>888175.05</v>
      </c>
    </row>
    <row r="359" spans="1:9" ht="21.95" customHeight="1" x14ac:dyDescent="0.25">
      <c r="A359" s="338">
        <v>21020507</v>
      </c>
      <c r="B359" s="238"/>
      <c r="C359" s="247"/>
      <c r="D359" s="19"/>
      <c r="E359" s="133" t="s">
        <v>477</v>
      </c>
      <c r="F359" s="337"/>
      <c r="G359" s="249"/>
      <c r="H359" s="337"/>
      <c r="I359" s="236">
        <f>'NORMINAL ROLL'!M120</f>
        <v>20160000</v>
      </c>
    </row>
    <row r="360" spans="1:9" ht="21.95" customHeight="1" x14ac:dyDescent="0.25">
      <c r="A360" s="338">
        <v>21020512</v>
      </c>
      <c r="B360" s="238" t="s">
        <v>19</v>
      </c>
      <c r="C360" s="247"/>
      <c r="D360" s="19"/>
      <c r="E360" s="133" t="s">
        <v>440</v>
      </c>
      <c r="F360" s="337"/>
      <c r="G360" s="249"/>
      <c r="H360" s="337"/>
      <c r="I360" s="236"/>
    </row>
    <row r="361" spans="1:9" ht="21.95" customHeight="1" x14ac:dyDescent="0.25">
      <c r="A361" s="338">
        <v>21020515</v>
      </c>
      <c r="B361" s="238" t="s">
        <v>19</v>
      </c>
      <c r="C361" s="247"/>
      <c r="D361" s="19" t="s">
        <v>15</v>
      </c>
      <c r="E361" s="133" t="s">
        <v>441</v>
      </c>
      <c r="F361" s="337">
        <v>156953.49000000002</v>
      </c>
      <c r="G361" s="249">
        <v>165214.20000000001</v>
      </c>
      <c r="H361" s="337">
        <v>123910.65000000001</v>
      </c>
      <c r="I361" s="236">
        <v>173474.91</v>
      </c>
    </row>
    <row r="362" spans="1:9" ht="21.95" customHeight="1" x14ac:dyDescent="0.25">
      <c r="A362" s="243">
        <v>21020600</v>
      </c>
      <c r="B362" s="238"/>
      <c r="C362" s="245"/>
      <c r="D362" s="244"/>
      <c r="E362" s="90" t="s">
        <v>408</v>
      </c>
      <c r="F362" s="249"/>
      <c r="G362" s="249"/>
      <c r="H362" s="249"/>
      <c r="I362" s="225"/>
    </row>
    <row r="363" spans="1:9" ht="21.95" customHeight="1" x14ac:dyDescent="0.25">
      <c r="A363" s="338">
        <v>21020604</v>
      </c>
      <c r="B363" s="238" t="s">
        <v>19</v>
      </c>
      <c r="C363" s="247"/>
      <c r="D363" s="12"/>
      <c r="E363" s="96" t="s">
        <v>500</v>
      </c>
      <c r="F363" s="249"/>
      <c r="G363" s="249"/>
      <c r="H363" s="249"/>
      <c r="I363" s="225"/>
    </row>
    <row r="364" spans="1:9" ht="21.95" customHeight="1" x14ac:dyDescent="0.25">
      <c r="A364" s="338">
        <v>21020605</v>
      </c>
      <c r="B364" s="238" t="s">
        <v>19</v>
      </c>
      <c r="C364" s="247"/>
      <c r="D364" s="19" t="s">
        <v>15</v>
      </c>
      <c r="E364" s="96" t="s">
        <v>501</v>
      </c>
      <c r="F364" s="249"/>
      <c r="G364" s="249">
        <v>60000000</v>
      </c>
      <c r="H364" s="249">
        <v>3452998</v>
      </c>
      <c r="I364" s="225">
        <v>60000000</v>
      </c>
    </row>
    <row r="365" spans="1:9" ht="21.95" customHeight="1" x14ac:dyDescent="0.25">
      <c r="A365" s="250">
        <v>22000000</v>
      </c>
      <c r="B365" s="238"/>
      <c r="C365" s="252"/>
      <c r="D365" s="251"/>
      <c r="E365" s="171" t="s">
        <v>502</v>
      </c>
      <c r="F365" s="249"/>
      <c r="G365" s="249"/>
      <c r="H365" s="249"/>
      <c r="I365" s="225"/>
    </row>
    <row r="366" spans="1:9" ht="21.95" customHeight="1" x14ac:dyDescent="0.25">
      <c r="A366" s="250">
        <v>22010000</v>
      </c>
      <c r="B366" s="238"/>
      <c r="C366" s="252"/>
      <c r="D366" s="251"/>
      <c r="E366" s="171" t="s">
        <v>503</v>
      </c>
      <c r="F366" s="249"/>
      <c r="G366" s="249"/>
      <c r="H366" s="249"/>
      <c r="I366" s="225"/>
    </row>
    <row r="367" spans="1:9" ht="21.95" customHeight="1" x14ac:dyDescent="0.25">
      <c r="A367" s="198">
        <v>22010103</v>
      </c>
      <c r="B367" s="238" t="s">
        <v>19</v>
      </c>
      <c r="C367" s="199"/>
      <c r="D367" s="19" t="s">
        <v>15</v>
      </c>
      <c r="E367" s="242" t="s">
        <v>504</v>
      </c>
      <c r="F367" s="249"/>
      <c r="G367" s="249">
        <v>1000000</v>
      </c>
      <c r="H367" s="249"/>
      <c r="I367" s="225">
        <v>1000000</v>
      </c>
    </row>
    <row r="368" spans="1:9" ht="21.95" customHeight="1" x14ac:dyDescent="0.25">
      <c r="A368" s="250">
        <v>22020000</v>
      </c>
      <c r="B368" s="238"/>
      <c r="C368" s="252"/>
      <c r="D368" s="251"/>
      <c r="E368" s="171" t="s">
        <v>410</v>
      </c>
      <c r="F368" s="249"/>
      <c r="G368" s="249"/>
      <c r="H368" s="249"/>
      <c r="I368" s="225"/>
    </row>
    <row r="369" spans="1:9" ht="21.95" customHeight="1" x14ac:dyDescent="0.25">
      <c r="A369" s="250">
        <v>22020100</v>
      </c>
      <c r="B369" s="238"/>
      <c r="C369" s="252"/>
      <c r="D369" s="251"/>
      <c r="E369" s="171" t="s">
        <v>468</v>
      </c>
      <c r="F369" s="249"/>
      <c r="G369" s="249"/>
      <c r="H369" s="249"/>
      <c r="I369" s="225"/>
    </row>
    <row r="370" spans="1:9" ht="21.95" customHeight="1" x14ac:dyDescent="0.25">
      <c r="A370" s="613">
        <v>22020101</v>
      </c>
      <c r="B370" s="238" t="s">
        <v>19</v>
      </c>
      <c r="C370" s="325"/>
      <c r="D370" s="12"/>
      <c r="E370" s="305" t="s">
        <v>469</v>
      </c>
      <c r="F370" s="249"/>
      <c r="G370" s="249"/>
      <c r="H370" s="249"/>
      <c r="I370" s="225"/>
    </row>
    <row r="371" spans="1:9" ht="21.95" customHeight="1" x14ac:dyDescent="0.25">
      <c r="A371" s="613">
        <v>22020102</v>
      </c>
      <c r="B371" s="238" t="s">
        <v>19</v>
      </c>
      <c r="C371" s="325"/>
      <c r="D371" s="19" t="s">
        <v>15</v>
      </c>
      <c r="E371" s="305" t="s">
        <v>412</v>
      </c>
      <c r="F371" s="249"/>
      <c r="G371" s="249">
        <v>2000000</v>
      </c>
      <c r="H371" s="249">
        <v>986000</v>
      </c>
      <c r="I371" s="225">
        <v>2000000</v>
      </c>
    </row>
    <row r="372" spans="1:9" ht="21.95" customHeight="1" x14ac:dyDescent="0.25">
      <c r="A372" s="613">
        <v>22020103</v>
      </c>
      <c r="B372" s="238" t="s">
        <v>19</v>
      </c>
      <c r="C372" s="325"/>
      <c r="D372" s="12"/>
      <c r="E372" s="305" t="s">
        <v>470</v>
      </c>
      <c r="F372" s="249"/>
      <c r="G372" s="249"/>
      <c r="H372" s="249"/>
      <c r="I372" s="225"/>
    </row>
    <row r="373" spans="1:9" ht="21.95" customHeight="1" x14ac:dyDescent="0.25">
      <c r="A373" s="613">
        <v>22020104</v>
      </c>
      <c r="B373" s="238" t="s">
        <v>19</v>
      </c>
      <c r="C373" s="325"/>
      <c r="D373" s="12"/>
      <c r="E373" s="305" t="s">
        <v>413</v>
      </c>
      <c r="F373" s="249"/>
      <c r="G373" s="249">
        <v>3000000</v>
      </c>
      <c r="H373" s="249">
        <v>2349000</v>
      </c>
      <c r="I373" s="225">
        <v>3000000</v>
      </c>
    </row>
    <row r="374" spans="1:9" ht="21.95" customHeight="1" x14ac:dyDescent="0.25">
      <c r="A374" s="250">
        <v>22020300</v>
      </c>
      <c r="B374" s="238"/>
      <c r="C374" s="252"/>
      <c r="D374" s="251"/>
      <c r="E374" s="171" t="s">
        <v>455</v>
      </c>
      <c r="F374" s="249"/>
      <c r="G374" s="249"/>
      <c r="H374" s="249"/>
      <c r="I374" s="225"/>
    </row>
    <row r="375" spans="1:9" ht="21.95" customHeight="1" x14ac:dyDescent="0.25">
      <c r="A375" s="198">
        <v>22020303</v>
      </c>
      <c r="B375" s="238" t="s">
        <v>19</v>
      </c>
      <c r="C375" s="199"/>
      <c r="D375" s="12"/>
      <c r="E375" s="242" t="s">
        <v>505</v>
      </c>
      <c r="F375" s="249"/>
      <c r="G375" s="249">
        <v>2000000</v>
      </c>
      <c r="H375" s="249">
        <v>100000</v>
      </c>
      <c r="I375" s="225">
        <v>1000000</v>
      </c>
    </row>
    <row r="376" spans="1:9" ht="21.95" customHeight="1" x14ac:dyDescent="0.25">
      <c r="A376" s="198">
        <v>22020309</v>
      </c>
      <c r="B376" s="238" t="s">
        <v>19</v>
      </c>
      <c r="C376" s="199"/>
      <c r="D376" s="19" t="s">
        <v>15</v>
      </c>
      <c r="E376" s="242" t="s">
        <v>506</v>
      </c>
      <c r="F376" s="249"/>
      <c r="G376" s="249">
        <v>3000000</v>
      </c>
      <c r="H376" s="249">
        <v>1896000</v>
      </c>
      <c r="I376" s="225">
        <v>1000000</v>
      </c>
    </row>
    <row r="377" spans="1:9" ht="21.95" customHeight="1" x14ac:dyDescent="0.25">
      <c r="A377" s="198">
        <v>22020313</v>
      </c>
      <c r="B377" s="238" t="s">
        <v>19</v>
      </c>
      <c r="C377" s="199"/>
      <c r="D377" s="12"/>
      <c r="E377" s="242" t="s">
        <v>447</v>
      </c>
      <c r="F377" s="249"/>
      <c r="G377" s="249"/>
      <c r="H377" s="249"/>
      <c r="I377" s="225"/>
    </row>
    <row r="378" spans="1:9" ht="21.95" customHeight="1" x14ac:dyDescent="0.25">
      <c r="A378" s="250">
        <v>22020500</v>
      </c>
      <c r="B378" s="238"/>
      <c r="C378" s="252"/>
      <c r="D378" s="251"/>
      <c r="E378" s="171" t="s">
        <v>417</v>
      </c>
      <c r="F378" s="249"/>
      <c r="G378" s="249"/>
      <c r="H378" s="249"/>
      <c r="I378" s="225"/>
    </row>
    <row r="379" spans="1:9" ht="21.95" customHeight="1" x14ac:dyDescent="0.25">
      <c r="A379" s="198">
        <v>22020501</v>
      </c>
      <c r="B379" s="238" t="s">
        <v>19</v>
      </c>
      <c r="C379" s="199"/>
      <c r="D379" s="19" t="s">
        <v>15</v>
      </c>
      <c r="E379" s="242" t="s">
        <v>418</v>
      </c>
      <c r="F379" s="249">
        <v>100000</v>
      </c>
      <c r="G379" s="249">
        <v>5000000</v>
      </c>
      <c r="H379" s="249">
        <v>2301161</v>
      </c>
      <c r="I379" s="225">
        <v>10000000</v>
      </c>
    </row>
    <row r="380" spans="1:9" ht="21.95" customHeight="1" x14ac:dyDescent="0.25">
      <c r="A380" s="198">
        <v>22020502</v>
      </c>
      <c r="B380" s="238" t="s">
        <v>19</v>
      </c>
      <c r="C380" s="329"/>
      <c r="D380" s="12"/>
      <c r="E380" s="326" t="s">
        <v>493</v>
      </c>
      <c r="F380" s="249"/>
      <c r="G380" s="249"/>
      <c r="H380" s="249"/>
      <c r="I380" s="225"/>
    </row>
    <row r="381" spans="1:9" ht="21.95" customHeight="1" x14ac:dyDescent="0.25">
      <c r="A381" s="198">
        <v>22020503</v>
      </c>
      <c r="B381" s="238" t="s">
        <v>19</v>
      </c>
      <c r="C381" s="199"/>
      <c r="D381" s="12"/>
      <c r="E381" s="242" t="s">
        <v>507</v>
      </c>
      <c r="F381" s="249">
        <v>16047784.23</v>
      </c>
      <c r="G381" s="249">
        <v>28000000</v>
      </c>
      <c r="H381" s="249">
        <v>12876000</v>
      </c>
      <c r="I381" s="225">
        <v>30000000</v>
      </c>
    </row>
    <row r="382" spans="1:9" s="220" customFormat="1" ht="34.5" customHeight="1" x14ac:dyDescent="0.25">
      <c r="A382" s="250">
        <v>22020700</v>
      </c>
      <c r="B382" s="625"/>
      <c r="C382" s="252"/>
      <c r="D382" s="169"/>
      <c r="E382" s="171" t="s">
        <v>479</v>
      </c>
      <c r="F382" s="249"/>
      <c r="G382" s="249"/>
      <c r="H382" s="249"/>
      <c r="I382" s="225"/>
    </row>
    <row r="383" spans="1:9" ht="21.95" customHeight="1" x14ac:dyDescent="0.25">
      <c r="A383" s="198">
        <v>22020711</v>
      </c>
      <c r="B383" s="238" t="s">
        <v>19</v>
      </c>
      <c r="C383" s="199"/>
      <c r="D383" s="12"/>
      <c r="E383" s="188" t="s">
        <v>508</v>
      </c>
      <c r="F383" s="249"/>
      <c r="G383" s="249"/>
      <c r="H383" s="249"/>
      <c r="I383" s="225"/>
    </row>
    <row r="384" spans="1:9" ht="34.5" customHeight="1" x14ac:dyDescent="0.25">
      <c r="A384" s="250">
        <v>22021000</v>
      </c>
      <c r="B384" s="251"/>
      <c r="C384" s="252"/>
      <c r="D384" s="251"/>
      <c r="E384" s="171" t="s">
        <v>424</v>
      </c>
      <c r="F384" s="249"/>
      <c r="G384" s="249"/>
      <c r="H384" s="249"/>
      <c r="I384" s="225"/>
    </row>
    <row r="385" spans="1:9" ht="21.95" customHeight="1" x14ac:dyDescent="0.25">
      <c r="A385" s="198">
        <v>22021001</v>
      </c>
      <c r="B385" s="238" t="s">
        <v>19</v>
      </c>
      <c r="C385" s="199"/>
      <c r="D385" s="19" t="s">
        <v>15</v>
      </c>
      <c r="E385" s="133" t="s">
        <v>425</v>
      </c>
      <c r="F385" s="249">
        <v>6731000</v>
      </c>
      <c r="G385" s="249">
        <v>35000000</v>
      </c>
      <c r="H385" s="249">
        <v>22908000</v>
      </c>
      <c r="I385" s="225">
        <v>30000000</v>
      </c>
    </row>
    <row r="386" spans="1:9" ht="21.95" customHeight="1" x14ac:dyDescent="0.25">
      <c r="A386" s="198">
        <v>22021003</v>
      </c>
      <c r="B386" s="238" t="s">
        <v>19</v>
      </c>
      <c r="C386" s="199"/>
      <c r="D386" s="19" t="s">
        <v>15</v>
      </c>
      <c r="E386" s="133" t="s">
        <v>427</v>
      </c>
      <c r="F386" s="249">
        <v>3780000</v>
      </c>
      <c r="G386" s="249">
        <v>6000000</v>
      </c>
      <c r="H386" s="249">
        <v>1200000</v>
      </c>
      <c r="I386" s="225">
        <v>5000000</v>
      </c>
    </row>
    <row r="387" spans="1:9" ht="21.95" customHeight="1" x14ac:dyDescent="0.25">
      <c r="A387" s="198">
        <v>220211013</v>
      </c>
      <c r="B387" s="238" t="s">
        <v>19</v>
      </c>
      <c r="C387" s="199"/>
      <c r="D387" s="19" t="s">
        <v>15</v>
      </c>
      <c r="E387" s="133" t="s">
        <v>509</v>
      </c>
      <c r="F387" s="249"/>
      <c r="G387" s="249">
        <v>2000000</v>
      </c>
      <c r="H387" s="249">
        <v>250000</v>
      </c>
      <c r="I387" s="225">
        <v>3000000</v>
      </c>
    </row>
    <row r="388" spans="1:9" ht="21.95" customHeight="1" x14ac:dyDescent="0.25">
      <c r="A388" s="198">
        <v>22021016</v>
      </c>
      <c r="B388" s="238" t="s">
        <v>19</v>
      </c>
      <c r="C388" s="199"/>
      <c r="D388" s="19" t="s">
        <v>15</v>
      </c>
      <c r="E388" s="133" t="s">
        <v>510</v>
      </c>
      <c r="F388" s="249">
        <v>450000</v>
      </c>
      <c r="G388" s="249">
        <v>2000000</v>
      </c>
      <c r="H388" s="249">
        <v>430000</v>
      </c>
      <c r="I388" s="225">
        <v>2000000</v>
      </c>
    </row>
    <row r="389" spans="1:9" ht="21.95" customHeight="1" thickBot="1" x14ac:dyDescent="0.3">
      <c r="A389" s="602">
        <v>22021017</v>
      </c>
      <c r="B389" s="603" t="s">
        <v>19</v>
      </c>
      <c r="C389" s="604"/>
      <c r="D389" s="24" t="s">
        <v>15</v>
      </c>
      <c r="E389" s="606" t="s">
        <v>447</v>
      </c>
      <c r="F389" s="593"/>
      <c r="G389" s="593">
        <v>3000000</v>
      </c>
      <c r="H389" s="593">
        <v>1230000</v>
      </c>
      <c r="I389" s="594">
        <v>3000000</v>
      </c>
    </row>
    <row r="390" spans="1:9" ht="21.95" customHeight="1" thickBot="1" x14ac:dyDescent="0.3">
      <c r="A390" s="618"/>
      <c r="B390" s="462"/>
      <c r="C390" s="623"/>
      <c r="D390" s="462"/>
      <c r="E390" s="609" t="s">
        <v>47</v>
      </c>
      <c r="F390" s="576">
        <f>SUM(F330:F367)</f>
        <v>133938529.25349998</v>
      </c>
      <c r="G390" s="624">
        <f>SUM(G330:G367)</f>
        <v>227607925.53</v>
      </c>
      <c r="H390" s="576">
        <f>SUM(H330:H367)</f>
        <v>109193942.14749999</v>
      </c>
      <c r="I390" s="576">
        <f>SUM(I330:I367)</f>
        <v>172592252.21850002</v>
      </c>
    </row>
    <row r="391" spans="1:9" ht="21.95" customHeight="1" thickBot="1" x14ac:dyDescent="0.3">
      <c r="A391" s="207"/>
      <c r="B391" s="228"/>
      <c r="C391" s="340"/>
      <c r="D391" s="228"/>
      <c r="E391" s="287" t="s">
        <v>410</v>
      </c>
      <c r="F391" s="263">
        <f>SUM(F370:F389)</f>
        <v>27108784.23</v>
      </c>
      <c r="G391" s="547">
        <f>SUM(G370:G389)</f>
        <v>91000000</v>
      </c>
      <c r="H391" s="263">
        <f>SUM(H370:H389)</f>
        <v>46526161</v>
      </c>
      <c r="I391" s="263">
        <f>SUM(I370:I389)</f>
        <v>90000000</v>
      </c>
    </row>
    <row r="392" spans="1:9" ht="21.95" customHeight="1" thickBot="1" x14ac:dyDescent="0.3">
      <c r="A392" s="207"/>
      <c r="B392" s="207"/>
      <c r="C392" s="341"/>
      <c r="D392" s="207"/>
      <c r="E392" s="287" t="s">
        <v>51</v>
      </c>
      <c r="F392" s="336">
        <f>F390+F391</f>
        <v>161047313.48349997</v>
      </c>
      <c r="G392" s="548">
        <f>G390+G391</f>
        <v>318607925.52999997</v>
      </c>
      <c r="H392" s="336">
        <f>H390+H391</f>
        <v>155720103.14749998</v>
      </c>
      <c r="I392" s="336">
        <f>I390+I391</f>
        <v>262592252.21850002</v>
      </c>
    </row>
    <row r="393" spans="1:9" ht="28.5" x14ac:dyDescent="0.45">
      <c r="A393" s="1235" t="s">
        <v>0</v>
      </c>
      <c r="B393" s="1236"/>
      <c r="C393" s="1236"/>
      <c r="D393" s="1236"/>
      <c r="E393" s="1236"/>
      <c r="F393" s="1236"/>
      <c r="G393" s="1236"/>
      <c r="H393" s="1236"/>
      <c r="I393" s="1237"/>
    </row>
    <row r="394" spans="1:9" ht="22.5" x14ac:dyDescent="0.3">
      <c r="A394" s="1238" t="s">
        <v>1</v>
      </c>
      <c r="B394" s="1239"/>
      <c r="C394" s="1239"/>
      <c r="D394" s="1239"/>
      <c r="E394" s="1239"/>
      <c r="F394" s="1239"/>
      <c r="G394" s="1239"/>
      <c r="H394" s="1239"/>
      <c r="I394" s="1240"/>
    </row>
    <row r="395" spans="1:9" ht="22.5" x14ac:dyDescent="0.3">
      <c r="A395" s="1238" t="s">
        <v>879</v>
      </c>
      <c r="B395" s="1239"/>
      <c r="C395" s="1239"/>
      <c r="D395" s="1239"/>
      <c r="E395" s="1239"/>
      <c r="F395" s="1239"/>
      <c r="G395" s="1239"/>
      <c r="H395" s="1239"/>
      <c r="I395" s="1240"/>
    </row>
    <row r="396" spans="1:9" ht="27" customHeight="1" thickBot="1" x14ac:dyDescent="0.3">
      <c r="A396" s="1244" t="s">
        <v>369</v>
      </c>
      <c r="B396" s="1245"/>
      <c r="C396" s="1245"/>
      <c r="D396" s="1245"/>
      <c r="E396" s="1245"/>
      <c r="F396" s="1245"/>
      <c r="G396" s="1245"/>
      <c r="H396" s="1245"/>
      <c r="I396" s="1246"/>
    </row>
    <row r="397" spans="1:9" thickBot="1" x14ac:dyDescent="0.3">
      <c r="A397" s="1256" t="s">
        <v>511</v>
      </c>
      <c r="B397" s="1257"/>
      <c r="C397" s="1257"/>
      <c r="D397" s="1257"/>
      <c r="E397" s="1257"/>
      <c r="F397" s="1257"/>
      <c r="G397" s="1257"/>
      <c r="H397" s="1257"/>
      <c r="I397" s="1258"/>
    </row>
    <row r="398" spans="1:9" s="220" customFormat="1" ht="36.75" thickBot="1" x14ac:dyDescent="0.3">
      <c r="A398" s="191" t="s">
        <v>370</v>
      </c>
      <c r="B398" s="2" t="s">
        <v>78</v>
      </c>
      <c r="C398" s="192" t="s">
        <v>371</v>
      </c>
      <c r="D398" s="2" t="s">
        <v>4</v>
      </c>
      <c r="E398" s="193" t="s">
        <v>79</v>
      </c>
      <c r="F398" s="2" t="s">
        <v>372</v>
      </c>
      <c r="G398" s="2" t="s">
        <v>7</v>
      </c>
      <c r="H398" s="2" t="s">
        <v>740</v>
      </c>
      <c r="I398" s="2" t="s">
        <v>882</v>
      </c>
    </row>
    <row r="399" spans="1:9" ht="27.95" customHeight="1" x14ac:dyDescent="0.25">
      <c r="A399" s="194">
        <v>22000100101</v>
      </c>
      <c r="B399" s="323" t="s">
        <v>19</v>
      </c>
      <c r="C399" s="221"/>
      <c r="D399" s="6"/>
      <c r="E399" s="196" t="s">
        <v>81</v>
      </c>
      <c r="F399" s="222">
        <f>F460</f>
        <v>11670492.960200001</v>
      </c>
      <c r="G399" s="222">
        <f>G460</f>
        <v>25198456.659999996</v>
      </c>
      <c r="H399" s="222">
        <f>H460</f>
        <v>9988520.5850000009</v>
      </c>
      <c r="I399" s="222">
        <f>I460</f>
        <v>34168201.472000003</v>
      </c>
    </row>
    <row r="400" spans="1:9" ht="27.95" customHeight="1" x14ac:dyDescent="0.25">
      <c r="A400" s="198">
        <v>22000100102</v>
      </c>
      <c r="B400" s="323" t="s">
        <v>19</v>
      </c>
      <c r="C400" s="199"/>
      <c r="D400" s="12"/>
      <c r="E400" s="133" t="s">
        <v>512</v>
      </c>
      <c r="F400" s="342">
        <f>F521</f>
        <v>331908724.43299997</v>
      </c>
      <c r="G400" s="342">
        <f>G521</f>
        <v>348036018.20999998</v>
      </c>
      <c r="H400" s="342">
        <f>H521</f>
        <v>254698411.5325</v>
      </c>
      <c r="I400" s="342">
        <f>I521</f>
        <v>554611045.79999995</v>
      </c>
    </row>
    <row r="401" spans="1:9" ht="27.95" customHeight="1" thickBot="1" x14ac:dyDescent="0.3">
      <c r="A401" s="198">
        <v>22000100103</v>
      </c>
      <c r="B401" s="323" t="s">
        <v>19</v>
      </c>
      <c r="C401" s="199"/>
      <c r="D401" s="12"/>
      <c r="E401" s="133" t="s">
        <v>513</v>
      </c>
      <c r="F401" s="223">
        <f>F574</f>
        <v>4092611.1644000001</v>
      </c>
      <c r="G401" s="223">
        <f>G574</f>
        <v>639597693.13999999</v>
      </c>
      <c r="H401" s="223">
        <f>H574</f>
        <v>3580269.8549999995</v>
      </c>
      <c r="I401" s="223">
        <f>I574</f>
        <v>9238139.0859999992</v>
      </c>
    </row>
    <row r="402" spans="1:9" ht="27.95" customHeight="1" thickBot="1" x14ac:dyDescent="0.3">
      <c r="A402" s="260"/>
      <c r="B402" s="228"/>
      <c r="C402" s="261"/>
      <c r="D402" s="228"/>
      <c r="E402" s="287" t="s">
        <v>51</v>
      </c>
      <c r="F402" s="302">
        <f>SUM(F399:F401)</f>
        <v>347671828.55759996</v>
      </c>
      <c r="G402" s="302">
        <f>SUM(G399:G401)</f>
        <v>1012832168.01</v>
      </c>
      <c r="H402" s="302">
        <f>SUM(H399:H401)</f>
        <v>268267201.9725</v>
      </c>
      <c r="I402" s="302">
        <f>SUM(I399:I401)</f>
        <v>598017386.35799992</v>
      </c>
    </row>
    <row r="403" spans="1:9" ht="27.95" customHeight="1" thickBot="1" x14ac:dyDescent="0.3">
      <c r="A403" s="1266" t="s">
        <v>385</v>
      </c>
      <c r="B403" s="1266"/>
      <c r="C403" s="1266"/>
      <c r="D403" s="1266"/>
      <c r="E403" s="1266"/>
      <c r="F403" s="1266"/>
      <c r="G403" s="1266"/>
      <c r="H403" s="1266"/>
      <c r="I403" s="1266"/>
    </row>
    <row r="404" spans="1:9" thickBot="1" x14ac:dyDescent="0.3">
      <c r="A404" s="260"/>
      <c r="B404" s="228"/>
      <c r="C404" s="261"/>
      <c r="D404" s="228"/>
      <c r="E404" s="287" t="s">
        <v>47</v>
      </c>
      <c r="F404" s="302">
        <f t="shared" ref="F404:I405" si="10">F458+F519+F572</f>
        <v>338780033.69759995</v>
      </c>
      <c r="G404" s="302">
        <f t="shared" si="10"/>
        <v>988532168.00999999</v>
      </c>
      <c r="H404" s="302">
        <f t="shared" si="10"/>
        <v>261844009.2825</v>
      </c>
      <c r="I404" s="302">
        <f t="shared" si="10"/>
        <v>575317386.35799992</v>
      </c>
    </row>
    <row r="405" spans="1:9" ht="27.95" customHeight="1" thickBot="1" x14ac:dyDescent="0.3">
      <c r="A405" s="260"/>
      <c r="B405" s="228"/>
      <c r="C405" s="261"/>
      <c r="D405" s="228"/>
      <c r="E405" s="287" t="s">
        <v>410</v>
      </c>
      <c r="F405" s="302">
        <f t="shared" si="10"/>
        <v>8891794.8599999994</v>
      </c>
      <c r="G405" s="302">
        <f t="shared" si="10"/>
        <v>24300000</v>
      </c>
      <c r="H405" s="302">
        <f t="shared" si="10"/>
        <v>6423192.6899999995</v>
      </c>
      <c r="I405" s="302">
        <f t="shared" si="10"/>
        <v>22700000</v>
      </c>
    </row>
    <row r="406" spans="1:9" ht="27.95" customHeight="1" thickBot="1" x14ac:dyDescent="0.3">
      <c r="A406" s="260"/>
      <c r="B406" s="228"/>
      <c r="C406" s="261"/>
      <c r="D406" s="228"/>
      <c r="E406" s="287" t="s">
        <v>51</v>
      </c>
      <c r="F406" s="302">
        <f>F404+F405</f>
        <v>347671828.55759996</v>
      </c>
      <c r="G406" s="302">
        <f>G404+G405</f>
        <v>1012832168.01</v>
      </c>
      <c r="H406" s="302">
        <f>H404+H405</f>
        <v>268267201.9725</v>
      </c>
      <c r="I406" s="302">
        <f>I404+I405</f>
        <v>598017386.35799992</v>
      </c>
    </row>
    <row r="407" spans="1:9" ht="28.5" x14ac:dyDescent="0.45">
      <c r="A407" s="1235" t="s">
        <v>0</v>
      </c>
      <c r="B407" s="1236"/>
      <c r="C407" s="1236"/>
      <c r="D407" s="1236"/>
      <c r="E407" s="1236"/>
      <c r="F407" s="1236"/>
      <c r="G407" s="1236"/>
      <c r="H407" s="1236"/>
      <c r="I407" s="1237"/>
    </row>
    <row r="408" spans="1:9" ht="22.5" x14ac:dyDescent="0.3">
      <c r="A408" s="1238" t="s">
        <v>1</v>
      </c>
      <c r="B408" s="1239"/>
      <c r="C408" s="1239"/>
      <c r="D408" s="1239"/>
      <c r="E408" s="1239"/>
      <c r="F408" s="1239"/>
      <c r="G408" s="1239"/>
      <c r="H408" s="1239"/>
      <c r="I408" s="1240"/>
    </row>
    <row r="409" spans="1:9" ht="22.5" x14ac:dyDescent="0.3">
      <c r="A409" s="1238" t="s">
        <v>879</v>
      </c>
      <c r="B409" s="1239"/>
      <c r="C409" s="1239"/>
      <c r="D409" s="1239"/>
      <c r="E409" s="1239"/>
      <c r="F409" s="1239"/>
      <c r="G409" s="1239"/>
      <c r="H409" s="1239"/>
      <c r="I409" s="1240"/>
    </row>
    <row r="410" spans="1:9" ht="28.5" customHeight="1" thickBot="1" x14ac:dyDescent="0.3">
      <c r="A410" s="1244" t="s">
        <v>369</v>
      </c>
      <c r="B410" s="1245"/>
      <c r="C410" s="1245"/>
      <c r="D410" s="1245"/>
      <c r="E410" s="1245"/>
      <c r="F410" s="1245"/>
      <c r="G410" s="1245"/>
      <c r="H410" s="1245"/>
      <c r="I410" s="1246"/>
    </row>
    <row r="411" spans="1:9" s="219" customFormat="1" thickBot="1" x14ac:dyDescent="0.3">
      <c r="A411" s="1260" t="s">
        <v>514</v>
      </c>
      <c r="B411" s="1261"/>
      <c r="C411" s="1261"/>
      <c r="D411" s="1261"/>
      <c r="E411" s="1261"/>
      <c r="F411" s="1261"/>
      <c r="G411" s="1261"/>
      <c r="H411" s="1261"/>
      <c r="I411" s="1262"/>
    </row>
    <row r="412" spans="1:9" s="220" customFormat="1" ht="36.75" thickBot="1" x14ac:dyDescent="0.3">
      <c r="A412" s="595" t="s">
        <v>370</v>
      </c>
      <c r="B412" s="407" t="s">
        <v>78</v>
      </c>
      <c r="C412" s="596" t="s">
        <v>371</v>
      </c>
      <c r="D412" s="407" t="s">
        <v>4</v>
      </c>
      <c r="E412" s="574" t="s">
        <v>79</v>
      </c>
      <c r="F412" s="407" t="s">
        <v>372</v>
      </c>
      <c r="G412" s="407" t="s">
        <v>7</v>
      </c>
      <c r="H412" s="407" t="s">
        <v>740</v>
      </c>
      <c r="I412" s="407" t="s">
        <v>882</v>
      </c>
    </row>
    <row r="413" spans="1:9" s="219" customFormat="1" ht="21.95" customHeight="1" x14ac:dyDescent="0.25">
      <c r="A413" s="270">
        <v>20000000</v>
      </c>
      <c r="B413" s="271"/>
      <c r="C413" s="272"/>
      <c r="D413" s="271"/>
      <c r="E413" s="114" t="s">
        <v>44</v>
      </c>
      <c r="F413" s="273"/>
      <c r="G413" s="273"/>
      <c r="H413" s="273"/>
      <c r="I413" s="274"/>
    </row>
    <row r="414" spans="1:9" s="219" customFormat="1" ht="21.95" customHeight="1" x14ac:dyDescent="0.25">
      <c r="A414" s="233">
        <v>21000000</v>
      </c>
      <c r="B414" s="234"/>
      <c r="C414" s="235"/>
      <c r="D414" s="234"/>
      <c r="E414" s="90" t="s">
        <v>47</v>
      </c>
      <c r="F414" s="224"/>
      <c r="G414" s="224"/>
      <c r="H414" s="224"/>
      <c r="I414" s="236"/>
    </row>
    <row r="415" spans="1:9" ht="21.95" customHeight="1" x14ac:dyDescent="0.25">
      <c r="A415" s="233">
        <v>21010000</v>
      </c>
      <c r="B415" s="234"/>
      <c r="C415" s="235"/>
      <c r="D415" s="234"/>
      <c r="E415" s="90" t="s">
        <v>392</v>
      </c>
      <c r="F415" s="224"/>
      <c r="G415" s="224"/>
      <c r="H415" s="224"/>
      <c r="I415" s="236"/>
    </row>
    <row r="416" spans="1:9" ht="21.95" customHeight="1" x14ac:dyDescent="0.25">
      <c r="A416" s="237">
        <v>21010103</v>
      </c>
      <c r="B416" s="238" t="s">
        <v>19</v>
      </c>
      <c r="C416" s="239"/>
      <c r="D416" s="12"/>
      <c r="E416" s="96" t="s">
        <v>431</v>
      </c>
      <c r="F416" s="249"/>
      <c r="G416" s="249"/>
      <c r="H416" s="249"/>
      <c r="I416" s="225">
        <f>'NORMINAL ROLL'!D213</f>
        <v>4299480</v>
      </c>
    </row>
    <row r="417" spans="1:9" ht="21.95" customHeight="1" x14ac:dyDescent="0.25">
      <c r="A417" s="237">
        <v>21010104</v>
      </c>
      <c r="B417" s="238" t="s">
        <v>19</v>
      </c>
      <c r="C417" s="239"/>
      <c r="D417" s="19" t="s">
        <v>15</v>
      </c>
      <c r="E417" s="96" t="s">
        <v>432</v>
      </c>
      <c r="F417" s="249">
        <v>3803675.0940999999</v>
      </c>
      <c r="G417" s="249">
        <v>3921314.53</v>
      </c>
      <c r="H417" s="249">
        <v>2940985.8975</v>
      </c>
      <c r="I417" s="225">
        <f>'NORMINAL ROLL'!D205</f>
        <v>1383385.98</v>
      </c>
    </row>
    <row r="418" spans="1:9" ht="21.95" customHeight="1" x14ac:dyDescent="0.25">
      <c r="A418" s="237">
        <v>21010105</v>
      </c>
      <c r="B418" s="238" t="s">
        <v>19</v>
      </c>
      <c r="C418" s="239"/>
      <c r="D418" s="19" t="s">
        <v>15</v>
      </c>
      <c r="E418" s="96" t="s">
        <v>433</v>
      </c>
      <c r="F418" s="249">
        <v>1490343.0558</v>
      </c>
      <c r="G418" s="249">
        <v>1536436.14</v>
      </c>
      <c r="H418" s="249">
        <v>1152327.105</v>
      </c>
      <c r="I418" s="225">
        <f>'NORMINAL ROLL'!D194</f>
        <v>1891388.0999999999</v>
      </c>
    </row>
    <row r="419" spans="1:9" ht="21.95" customHeight="1" x14ac:dyDescent="0.25">
      <c r="A419" s="237">
        <v>21010106</v>
      </c>
      <c r="B419" s="238" t="s">
        <v>19</v>
      </c>
      <c r="C419" s="239"/>
      <c r="D419" s="12"/>
      <c r="E419" s="96" t="s">
        <v>499</v>
      </c>
      <c r="F419" s="249"/>
      <c r="G419" s="249"/>
      <c r="H419" s="249"/>
      <c r="I419" s="225"/>
    </row>
    <row r="420" spans="1:9" ht="21.95" customHeight="1" x14ac:dyDescent="0.25">
      <c r="A420" s="275"/>
      <c r="B420" s="238" t="s">
        <v>19</v>
      </c>
      <c r="C420" s="239"/>
      <c r="D420" s="12"/>
      <c r="E420" s="96" t="s">
        <v>435</v>
      </c>
      <c r="F420" s="249"/>
      <c r="G420" s="249">
        <v>3360000</v>
      </c>
      <c r="H420" s="249"/>
      <c r="I420" s="225"/>
    </row>
    <row r="421" spans="1:9" ht="41.25" customHeight="1" x14ac:dyDescent="0.25">
      <c r="A421" s="233">
        <v>21020300</v>
      </c>
      <c r="B421" s="234"/>
      <c r="C421" s="235"/>
      <c r="D421" s="234"/>
      <c r="E421" s="90" t="s">
        <v>436</v>
      </c>
      <c r="F421" s="249"/>
      <c r="G421" s="249"/>
      <c r="H421" s="249"/>
      <c r="I421" s="225"/>
    </row>
    <row r="422" spans="1:9" ht="21.95" customHeight="1" x14ac:dyDescent="0.25">
      <c r="A422" s="237">
        <v>21020301</v>
      </c>
      <c r="B422" s="238" t="s">
        <v>19</v>
      </c>
      <c r="C422" s="239"/>
      <c r="D422" s="12"/>
      <c r="E422" s="133" t="s">
        <v>437</v>
      </c>
      <c r="F422" s="249"/>
      <c r="G422" s="249"/>
      <c r="H422" s="249"/>
      <c r="I422" s="225">
        <f>'NORMINAL ROLL'!E213</f>
        <v>1504817.9999999998</v>
      </c>
    </row>
    <row r="423" spans="1:9" ht="21.95" customHeight="1" x14ac:dyDescent="0.25">
      <c r="A423" s="237">
        <v>21020302</v>
      </c>
      <c r="B423" s="238" t="s">
        <v>19</v>
      </c>
      <c r="C423" s="239"/>
      <c r="D423" s="12"/>
      <c r="E423" s="133" t="s">
        <v>438</v>
      </c>
      <c r="F423" s="249"/>
      <c r="G423" s="249"/>
      <c r="H423" s="249"/>
      <c r="I423" s="225">
        <f>'NORMINAL ROLL'!F213</f>
        <v>859896</v>
      </c>
    </row>
    <row r="424" spans="1:9" ht="21.95" customHeight="1" x14ac:dyDescent="0.25">
      <c r="A424" s="237">
        <v>21020303</v>
      </c>
      <c r="B424" s="238" t="s">
        <v>19</v>
      </c>
      <c r="C424" s="239"/>
      <c r="D424" s="12"/>
      <c r="E424" s="133" t="s">
        <v>439</v>
      </c>
      <c r="F424" s="249"/>
      <c r="G424" s="249"/>
      <c r="H424" s="249"/>
      <c r="I424" s="225">
        <f>'NORMINAL ROLL'!G213</f>
        <v>51840</v>
      </c>
    </row>
    <row r="425" spans="1:9" ht="21.95" customHeight="1" x14ac:dyDescent="0.25">
      <c r="A425" s="237">
        <v>21020304</v>
      </c>
      <c r="B425" s="238" t="s">
        <v>19</v>
      </c>
      <c r="C425" s="239"/>
      <c r="D425" s="12"/>
      <c r="E425" s="133" t="s">
        <v>398</v>
      </c>
      <c r="F425" s="249"/>
      <c r="G425" s="249"/>
      <c r="H425" s="249"/>
      <c r="I425" s="225">
        <f>'NORMINAL ROLL'!H213</f>
        <v>214974</v>
      </c>
    </row>
    <row r="426" spans="1:9" ht="21.95" customHeight="1" x14ac:dyDescent="0.25">
      <c r="A426" s="237">
        <v>21020307</v>
      </c>
      <c r="B426" s="238"/>
      <c r="C426" s="239"/>
      <c r="D426" s="12"/>
      <c r="E426" s="133" t="s">
        <v>477</v>
      </c>
      <c r="F426" s="249"/>
      <c r="G426" s="249"/>
      <c r="H426" s="249"/>
      <c r="I426" s="225">
        <f>'NORMINAL ROLL'!M213</f>
        <v>3360000</v>
      </c>
    </row>
    <row r="427" spans="1:9" ht="21.95" customHeight="1" x14ac:dyDescent="0.25">
      <c r="A427" s="237">
        <v>21020312</v>
      </c>
      <c r="B427" s="238" t="s">
        <v>19</v>
      </c>
      <c r="C427" s="239"/>
      <c r="D427" s="12"/>
      <c r="E427" s="133" t="s">
        <v>440</v>
      </c>
      <c r="F427" s="249"/>
      <c r="G427" s="249"/>
      <c r="H427" s="249"/>
      <c r="I427" s="225"/>
    </row>
    <row r="428" spans="1:9" ht="21.95" customHeight="1" x14ac:dyDescent="0.25">
      <c r="A428" s="237">
        <v>21020315</v>
      </c>
      <c r="B428" s="238" t="s">
        <v>19</v>
      </c>
      <c r="C428" s="239"/>
      <c r="D428" s="12"/>
      <c r="E428" s="133" t="s">
        <v>441</v>
      </c>
      <c r="F428" s="249"/>
      <c r="G428" s="249"/>
      <c r="H428" s="249"/>
      <c r="I428" s="225">
        <f>'NORMINAL ROLL'!I213</f>
        <v>358974</v>
      </c>
    </row>
    <row r="429" spans="1:9" ht="21.95" customHeight="1" x14ac:dyDescent="0.25">
      <c r="A429" s="233">
        <v>21020400</v>
      </c>
      <c r="B429" s="234"/>
      <c r="C429" s="235"/>
      <c r="D429" s="234"/>
      <c r="E429" s="90" t="s">
        <v>451</v>
      </c>
      <c r="F429" s="249"/>
      <c r="G429" s="249"/>
      <c r="H429" s="249"/>
      <c r="I429" s="225"/>
    </row>
    <row r="430" spans="1:9" ht="21.95" customHeight="1" x14ac:dyDescent="0.25">
      <c r="A430" s="237">
        <v>21020401</v>
      </c>
      <c r="B430" s="238" t="s">
        <v>19</v>
      </c>
      <c r="C430" s="239"/>
      <c r="D430" s="19" t="s">
        <v>15</v>
      </c>
      <c r="E430" s="133" t="s">
        <v>437</v>
      </c>
      <c r="F430" s="249">
        <v>950743.6764</v>
      </c>
      <c r="G430" s="249">
        <v>980148.12</v>
      </c>
      <c r="H430" s="249">
        <v>735111.09</v>
      </c>
      <c r="I430" s="225">
        <f>'NORMINAL ROLL'!E205</f>
        <v>484185.09299999999</v>
      </c>
    </row>
    <row r="431" spans="1:9" ht="21.95" customHeight="1" x14ac:dyDescent="0.25">
      <c r="A431" s="237">
        <v>21020402</v>
      </c>
      <c r="B431" s="238" t="s">
        <v>19</v>
      </c>
      <c r="C431" s="239"/>
      <c r="D431" s="19" t="s">
        <v>15</v>
      </c>
      <c r="E431" s="133" t="s">
        <v>438</v>
      </c>
      <c r="F431" s="249">
        <v>436804.68669999996</v>
      </c>
      <c r="G431" s="249">
        <v>450314.11</v>
      </c>
      <c r="H431" s="249">
        <v>337735.58250000002</v>
      </c>
      <c r="I431" s="225">
        <f>'NORMINAL ROLL'!F205</f>
        <v>276677.196</v>
      </c>
    </row>
    <row r="432" spans="1:9" ht="21.95" customHeight="1" x14ac:dyDescent="0.25">
      <c r="A432" s="237">
        <v>21020403</v>
      </c>
      <c r="B432" s="238" t="s">
        <v>19</v>
      </c>
      <c r="C432" s="239"/>
      <c r="D432" s="19" t="s">
        <v>15</v>
      </c>
      <c r="E432" s="133" t="s">
        <v>439</v>
      </c>
      <c r="F432" s="249">
        <v>394402.09699999995</v>
      </c>
      <c r="G432" s="249">
        <v>406600.1</v>
      </c>
      <c r="H432" s="249">
        <v>304950.07500000001</v>
      </c>
      <c r="I432" s="225">
        <f>'NORMINAL ROLL'!G205</f>
        <v>30240</v>
      </c>
    </row>
    <row r="433" spans="1:9" ht="21.95" customHeight="1" x14ac:dyDescent="0.25">
      <c r="A433" s="237">
        <v>21020404</v>
      </c>
      <c r="B433" s="238" t="s">
        <v>19</v>
      </c>
      <c r="C433" s="239"/>
      <c r="D433" s="19" t="s">
        <v>15</v>
      </c>
      <c r="E433" s="133" t="s">
        <v>398</v>
      </c>
      <c r="F433" s="249">
        <v>194194.09700000001</v>
      </c>
      <c r="G433" s="249">
        <v>200200.1</v>
      </c>
      <c r="H433" s="249">
        <v>150150.07500000001</v>
      </c>
      <c r="I433" s="225">
        <f>'NORMINAL ROLL'!H205</f>
        <v>69169.298999999999</v>
      </c>
    </row>
    <row r="434" spans="1:9" ht="21.95" customHeight="1" x14ac:dyDescent="0.25">
      <c r="A434" s="237">
        <v>21020407</v>
      </c>
      <c r="B434" s="238"/>
      <c r="C434" s="239"/>
      <c r="D434" s="19"/>
      <c r="E434" s="133" t="s">
        <v>477</v>
      </c>
      <c r="F434" s="249"/>
      <c r="G434" s="249"/>
      <c r="H434" s="249"/>
      <c r="I434" s="225">
        <f>'NORMINAL ROLL'!M205</f>
        <v>1920000</v>
      </c>
    </row>
    <row r="435" spans="1:9" ht="21.95" customHeight="1" x14ac:dyDescent="0.25">
      <c r="A435" s="237">
        <v>21020412</v>
      </c>
      <c r="B435" s="238" t="s">
        <v>19</v>
      </c>
      <c r="C435" s="239"/>
      <c r="D435" s="12"/>
      <c r="E435" s="133" t="s">
        <v>440</v>
      </c>
      <c r="F435" s="249"/>
      <c r="G435" s="249"/>
      <c r="H435" s="249"/>
      <c r="I435" s="225"/>
    </row>
    <row r="436" spans="1:9" ht="21.95" customHeight="1" x14ac:dyDescent="0.25">
      <c r="A436" s="237">
        <v>21020415</v>
      </c>
      <c r="B436" s="238" t="s">
        <v>19</v>
      </c>
      <c r="C436" s="239"/>
      <c r="D436" s="19" t="s">
        <v>15</v>
      </c>
      <c r="E436" s="133" t="s">
        <v>441</v>
      </c>
      <c r="F436" s="249">
        <v>204981.467</v>
      </c>
      <c r="G436" s="249">
        <v>211321.1</v>
      </c>
      <c r="H436" s="249">
        <v>158490.82500000001</v>
      </c>
      <c r="I436" s="225">
        <f>'NORMINAL ROLL'!I205</f>
        <v>328832.01899999997</v>
      </c>
    </row>
    <row r="437" spans="1:9" ht="21.95" customHeight="1" x14ac:dyDescent="0.25">
      <c r="A437" s="233">
        <v>21020500</v>
      </c>
      <c r="B437" s="234"/>
      <c r="C437" s="235"/>
      <c r="D437" s="234"/>
      <c r="E437" s="90" t="s">
        <v>452</v>
      </c>
      <c r="F437" s="249"/>
      <c r="G437" s="249"/>
      <c r="H437" s="249"/>
      <c r="I437" s="225"/>
    </row>
    <row r="438" spans="1:9" ht="21.95" customHeight="1" x14ac:dyDescent="0.25">
      <c r="A438" s="237">
        <v>21020501</v>
      </c>
      <c r="B438" s="238" t="s">
        <v>19</v>
      </c>
      <c r="C438" s="239"/>
      <c r="D438" s="19" t="s">
        <v>15</v>
      </c>
      <c r="E438" s="133" t="s">
        <v>437</v>
      </c>
      <c r="F438" s="249">
        <v>225031.32819999999</v>
      </c>
      <c r="G438" s="13">
        <v>231991.06</v>
      </c>
      <c r="H438" s="249">
        <v>173993.29499999998</v>
      </c>
      <c r="I438" s="225">
        <f>'NORMINAL ROLL'!E194</f>
        <v>661985.83499999985</v>
      </c>
    </row>
    <row r="439" spans="1:9" ht="21.95" customHeight="1" x14ac:dyDescent="0.25">
      <c r="A439" s="338">
        <v>21020502</v>
      </c>
      <c r="B439" s="238" t="s">
        <v>19</v>
      </c>
      <c r="C439" s="247"/>
      <c r="D439" s="19" t="s">
        <v>15</v>
      </c>
      <c r="E439" s="133" t="s">
        <v>438</v>
      </c>
      <c r="F439" s="249">
        <v>97000</v>
      </c>
      <c r="G439" s="249">
        <v>100000</v>
      </c>
      <c r="H439" s="249">
        <v>75000</v>
      </c>
      <c r="I439" s="225">
        <f>'NORMINAL ROLL'!F194</f>
        <v>378277.62000000011</v>
      </c>
    </row>
    <row r="440" spans="1:9" ht="21.95" customHeight="1" x14ac:dyDescent="0.25">
      <c r="A440" s="338">
        <v>21020503</v>
      </c>
      <c r="B440" s="238" t="s">
        <v>19</v>
      </c>
      <c r="C440" s="247"/>
      <c r="D440" s="19" t="s">
        <v>15</v>
      </c>
      <c r="E440" s="133" t="s">
        <v>439</v>
      </c>
      <c r="F440" s="249">
        <v>19410.379000000001</v>
      </c>
      <c r="G440" s="249">
        <v>20010.7</v>
      </c>
      <c r="H440" s="249">
        <v>15008.025000000001</v>
      </c>
      <c r="I440" s="225">
        <f>'NORMINAL ROLL'!G194</f>
        <v>75600</v>
      </c>
    </row>
    <row r="441" spans="1:9" ht="21.95" customHeight="1" x14ac:dyDescent="0.25">
      <c r="A441" s="338">
        <v>21020504</v>
      </c>
      <c r="B441" s="238" t="s">
        <v>19</v>
      </c>
      <c r="C441" s="247"/>
      <c r="D441" s="19" t="s">
        <v>15</v>
      </c>
      <c r="E441" s="133" t="s">
        <v>398</v>
      </c>
      <c r="F441" s="249">
        <v>29110.281999999999</v>
      </c>
      <c r="G441" s="249">
        <v>30010.6</v>
      </c>
      <c r="H441" s="249">
        <v>22507.949999999997</v>
      </c>
      <c r="I441" s="225">
        <f>'NORMINAL ROLL'!H194</f>
        <v>94569.405000000028</v>
      </c>
    </row>
    <row r="442" spans="1:9" ht="21.95" customHeight="1" x14ac:dyDescent="0.25">
      <c r="A442" s="338">
        <v>21020507</v>
      </c>
      <c r="B442" s="238"/>
      <c r="C442" s="247"/>
      <c r="D442" s="19"/>
      <c r="E442" s="133" t="s">
        <v>477</v>
      </c>
      <c r="F442" s="249"/>
      <c r="G442" s="249"/>
      <c r="H442" s="249"/>
      <c r="I442" s="225">
        <f>'NORMINAL ROLL'!M194</f>
        <v>6720000</v>
      </c>
    </row>
    <row r="443" spans="1:9" ht="21.95" customHeight="1" x14ac:dyDescent="0.25">
      <c r="A443" s="338">
        <v>21020512</v>
      </c>
      <c r="B443" s="238" t="s">
        <v>19</v>
      </c>
      <c r="C443" s="247"/>
      <c r="D443" s="12"/>
      <c r="E443" s="133" t="s">
        <v>440</v>
      </c>
      <c r="F443" s="249"/>
      <c r="G443" s="249"/>
      <c r="H443" s="249"/>
      <c r="I443" s="225"/>
    </row>
    <row r="444" spans="1:9" ht="21.95" customHeight="1" x14ac:dyDescent="0.25">
      <c r="A444" s="338">
        <v>21020515</v>
      </c>
      <c r="B444" s="238" t="s">
        <v>19</v>
      </c>
      <c r="C444" s="247"/>
      <c r="D444" s="19" t="s">
        <v>15</v>
      </c>
      <c r="E444" s="133" t="s">
        <v>441</v>
      </c>
      <c r="F444" s="249">
        <v>242606.79700000002</v>
      </c>
      <c r="G444" s="249">
        <v>250110.1</v>
      </c>
      <c r="H444" s="249">
        <v>187582.57500000001</v>
      </c>
      <c r="I444" s="225">
        <f>'NORMINAL ROLL'!I194</f>
        <v>1003388.9249999999</v>
      </c>
    </row>
    <row r="445" spans="1:9" ht="21.95" customHeight="1" x14ac:dyDescent="0.25">
      <c r="A445" s="243">
        <v>21020600</v>
      </c>
      <c r="B445" s="244"/>
      <c r="C445" s="245"/>
      <c r="D445" s="244"/>
      <c r="E445" s="90" t="s">
        <v>408</v>
      </c>
      <c r="F445" s="249"/>
      <c r="G445" s="249"/>
      <c r="H445" s="249"/>
      <c r="I445" s="225"/>
    </row>
    <row r="446" spans="1:9" ht="21.95" customHeight="1" x14ac:dyDescent="0.25">
      <c r="A446" s="338">
        <v>21020605</v>
      </c>
      <c r="B446" s="238" t="s">
        <v>19</v>
      </c>
      <c r="C446" s="247"/>
      <c r="D446" s="12"/>
      <c r="E446" s="96" t="s">
        <v>501</v>
      </c>
      <c r="F446" s="249"/>
      <c r="G446" s="249">
        <v>1500000</v>
      </c>
      <c r="H446" s="249"/>
      <c r="I446" s="225">
        <v>1000000</v>
      </c>
    </row>
    <row r="447" spans="1:9" ht="21.95" customHeight="1" x14ac:dyDescent="0.25">
      <c r="A447" s="250">
        <v>22020000</v>
      </c>
      <c r="B447" s="251"/>
      <c r="C447" s="252"/>
      <c r="D447" s="251"/>
      <c r="E447" s="171" t="s">
        <v>410</v>
      </c>
      <c r="F447" s="249"/>
      <c r="G447" s="249"/>
      <c r="H447" s="249"/>
      <c r="I447" s="225"/>
    </row>
    <row r="448" spans="1:9" ht="21.95" customHeight="1" x14ac:dyDescent="0.25">
      <c r="A448" s="250">
        <v>22020100</v>
      </c>
      <c r="B448" s="251"/>
      <c r="C448" s="252"/>
      <c r="D448" s="251"/>
      <c r="E448" s="171" t="s">
        <v>468</v>
      </c>
      <c r="F448" s="249"/>
      <c r="G448" s="249"/>
      <c r="H448" s="249"/>
      <c r="I448" s="225"/>
    </row>
    <row r="449" spans="1:9" ht="21.95" customHeight="1" x14ac:dyDescent="0.25">
      <c r="A449" s="198">
        <v>22020102</v>
      </c>
      <c r="B449" s="238" t="s">
        <v>14</v>
      </c>
      <c r="C449" s="199"/>
      <c r="D449" s="19" t="s">
        <v>15</v>
      </c>
      <c r="E449" s="242" t="s">
        <v>412</v>
      </c>
      <c r="F449" s="249">
        <v>324000</v>
      </c>
      <c r="G449" s="249">
        <v>1000000</v>
      </c>
      <c r="H449" s="249">
        <v>540000</v>
      </c>
      <c r="I449" s="225">
        <v>500000</v>
      </c>
    </row>
    <row r="450" spans="1:9" ht="21.95" customHeight="1" x14ac:dyDescent="0.25">
      <c r="A450" s="250">
        <v>22020300</v>
      </c>
      <c r="B450" s="251"/>
      <c r="C450" s="252"/>
      <c r="D450" s="251"/>
      <c r="E450" s="241" t="s">
        <v>455</v>
      </c>
      <c r="F450" s="249"/>
      <c r="G450" s="249"/>
      <c r="H450" s="249"/>
      <c r="I450" s="225"/>
    </row>
    <row r="451" spans="1:9" ht="21.95" customHeight="1" x14ac:dyDescent="0.25">
      <c r="A451" s="198">
        <v>22020301</v>
      </c>
      <c r="B451" s="238" t="s">
        <v>19</v>
      </c>
      <c r="C451" s="199"/>
      <c r="D451" s="12"/>
      <c r="E451" s="188" t="s">
        <v>515</v>
      </c>
      <c r="F451" s="249"/>
      <c r="G451" s="249"/>
      <c r="H451" s="249"/>
      <c r="I451" s="225"/>
    </row>
    <row r="452" spans="1:9" ht="21.95" customHeight="1" x14ac:dyDescent="0.25">
      <c r="A452" s="198">
        <v>22020306</v>
      </c>
      <c r="B452" s="238" t="s">
        <v>19</v>
      </c>
      <c r="C452" s="199"/>
      <c r="D452" s="19" t="s">
        <v>15</v>
      </c>
      <c r="E452" s="188" t="s">
        <v>456</v>
      </c>
      <c r="F452" s="249">
        <v>2758190</v>
      </c>
      <c r="G452" s="249">
        <v>6000000</v>
      </c>
      <c r="H452" s="249">
        <v>794784.09</v>
      </c>
      <c r="I452" s="225">
        <v>5000000</v>
      </c>
    </row>
    <row r="453" spans="1:9" s="220" customFormat="1" ht="21.95" customHeight="1" x14ac:dyDescent="0.25">
      <c r="A453" s="250">
        <v>22020700</v>
      </c>
      <c r="B453" s="169"/>
      <c r="C453" s="252"/>
      <c r="D453" s="169"/>
      <c r="E453" s="171" t="s">
        <v>479</v>
      </c>
      <c r="F453" s="249"/>
      <c r="G453" s="249"/>
      <c r="H453" s="249"/>
      <c r="I453" s="225"/>
    </row>
    <row r="454" spans="1:9" ht="21.95" customHeight="1" x14ac:dyDescent="0.25">
      <c r="A454" s="198">
        <v>22020701</v>
      </c>
      <c r="B454" s="238" t="s">
        <v>19</v>
      </c>
      <c r="C454" s="199"/>
      <c r="D454" s="19" t="s">
        <v>15</v>
      </c>
      <c r="E454" s="133" t="s">
        <v>516</v>
      </c>
      <c r="F454" s="249"/>
      <c r="G454" s="249">
        <v>1000000</v>
      </c>
      <c r="H454" s="249">
        <v>399894</v>
      </c>
      <c r="I454" s="225">
        <v>2000000</v>
      </c>
    </row>
    <row r="455" spans="1:9" ht="21.95" customHeight="1" x14ac:dyDescent="0.25">
      <c r="A455" s="250">
        <v>22021000</v>
      </c>
      <c r="B455" s="251"/>
      <c r="C455" s="252"/>
      <c r="D455" s="251"/>
      <c r="E455" s="171" t="s">
        <v>424</v>
      </c>
      <c r="F455" s="249"/>
      <c r="G455" s="249"/>
      <c r="H455" s="249"/>
      <c r="I455" s="225"/>
    </row>
    <row r="456" spans="1:9" ht="21.95" customHeight="1" x14ac:dyDescent="0.25">
      <c r="A456" s="198">
        <v>22021004</v>
      </c>
      <c r="B456" s="238" t="s">
        <v>19</v>
      </c>
      <c r="C456" s="199"/>
      <c r="D456" s="12"/>
      <c r="E456" s="133" t="s">
        <v>517</v>
      </c>
      <c r="F456" s="249"/>
      <c r="G456" s="249"/>
      <c r="H456" s="249"/>
      <c r="I456" s="225">
        <v>1000000</v>
      </c>
    </row>
    <row r="457" spans="1:9" ht="21.95" customHeight="1" thickBot="1" x14ac:dyDescent="0.3">
      <c r="A457" s="602">
        <v>22021017</v>
      </c>
      <c r="B457" s="603" t="s">
        <v>19</v>
      </c>
      <c r="C457" s="604"/>
      <c r="D457" s="24" t="s">
        <v>15</v>
      </c>
      <c r="E457" s="606" t="s">
        <v>518</v>
      </c>
      <c r="F457" s="593">
        <v>500000</v>
      </c>
      <c r="G457" s="593">
        <v>4000000</v>
      </c>
      <c r="H457" s="593">
        <v>2000000</v>
      </c>
      <c r="I457" s="594">
        <v>3000000</v>
      </c>
    </row>
    <row r="458" spans="1:9" ht="21.95" customHeight="1" thickBot="1" x14ac:dyDescent="0.3">
      <c r="A458" s="597"/>
      <c r="B458" s="462"/>
      <c r="C458" s="463"/>
      <c r="D458" s="462"/>
      <c r="E458" s="598" t="s">
        <v>519</v>
      </c>
      <c r="F458" s="460">
        <f>SUM(F417:F446)</f>
        <v>8088302.9602000006</v>
      </c>
      <c r="G458" s="460">
        <f>SUM(G416:G446)</f>
        <v>13198456.659999996</v>
      </c>
      <c r="H458" s="460">
        <f>SUM(H417:H446)</f>
        <v>6253842.495000002</v>
      </c>
      <c r="I458" s="460">
        <f>SUM(I417:I446)</f>
        <v>22668201.471999999</v>
      </c>
    </row>
    <row r="459" spans="1:9" ht="21.95" customHeight="1" thickBot="1" x14ac:dyDescent="0.3">
      <c r="A459" s="260"/>
      <c r="B459" s="228"/>
      <c r="C459" s="261"/>
      <c r="D459" s="228"/>
      <c r="E459" s="279" t="s">
        <v>410</v>
      </c>
      <c r="F459" s="336">
        <f>SUM(F449:F457)</f>
        <v>3582190</v>
      </c>
      <c r="G459" s="336">
        <f>SUM(G449:G457)</f>
        <v>12000000</v>
      </c>
      <c r="H459" s="336">
        <f>SUM(H449:H457)</f>
        <v>3734678.09</v>
      </c>
      <c r="I459" s="336">
        <f>SUM(I449:I457)</f>
        <v>11500000</v>
      </c>
    </row>
    <row r="460" spans="1:9" thickBot="1" x14ac:dyDescent="0.3">
      <c r="A460" s="264"/>
      <c r="B460" s="265"/>
      <c r="C460" s="266"/>
      <c r="D460" s="267"/>
      <c r="E460" s="293" t="s">
        <v>51</v>
      </c>
      <c r="F460" s="343">
        <f>F458+F459</f>
        <v>11670492.960200001</v>
      </c>
      <c r="G460" s="343">
        <f>G458+G459</f>
        <v>25198456.659999996</v>
      </c>
      <c r="H460" s="343">
        <f>H458+H459</f>
        <v>9988520.5850000009</v>
      </c>
      <c r="I460" s="343">
        <f>I458+I459</f>
        <v>34168201.472000003</v>
      </c>
    </row>
    <row r="461" spans="1:9" ht="28.5" x14ac:dyDescent="0.45">
      <c r="A461" s="1235" t="s">
        <v>0</v>
      </c>
      <c r="B461" s="1236"/>
      <c r="C461" s="1236"/>
      <c r="D461" s="1236"/>
      <c r="E461" s="1236"/>
      <c r="F461" s="1236"/>
      <c r="G461" s="1236"/>
      <c r="H461" s="1236"/>
      <c r="I461" s="1237"/>
    </row>
    <row r="462" spans="1:9" ht="22.5" x14ac:dyDescent="0.3">
      <c r="A462" s="1238" t="s">
        <v>1</v>
      </c>
      <c r="B462" s="1239"/>
      <c r="C462" s="1239"/>
      <c r="D462" s="1239"/>
      <c r="E462" s="1239"/>
      <c r="F462" s="1239"/>
      <c r="G462" s="1239"/>
      <c r="H462" s="1239"/>
      <c r="I462" s="1240"/>
    </row>
    <row r="463" spans="1:9" ht="22.5" x14ac:dyDescent="0.3">
      <c r="A463" s="1238" t="s">
        <v>879</v>
      </c>
      <c r="B463" s="1239"/>
      <c r="C463" s="1239"/>
      <c r="D463" s="1239"/>
      <c r="E463" s="1239"/>
      <c r="F463" s="1239"/>
      <c r="G463" s="1239"/>
      <c r="H463" s="1239"/>
      <c r="I463" s="1240"/>
    </row>
    <row r="464" spans="1:9" ht="24.75" customHeight="1" thickBot="1" x14ac:dyDescent="0.3">
      <c r="A464" s="1244" t="s">
        <v>369</v>
      </c>
      <c r="B464" s="1245"/>
      <c r="C464" s="1245"/>
      <c r="D464" s="1245"/>
      <c r="E464" s="1245"/>
      <c r="F464" s="1245"/>
      <c r="G464" s="1245"/>
      <c r="H464" s="1245"/>
      <c r="I464" s="1246"/>
    </row>
    <row r="465" spans="1:9" s="219" customFormat="1" thickBot="1" x14ac:dyDescent="0.3">
      <c r="A465" s="1260" t="s">
        <v>520</v>
      </c>
      <c r="B465" s="1261"/>
      <c r="C465" s="1261"/>
      <c r="D465" s="1261"/>
      <c r="E465" s="1261"/>
      <c r="F465" s="1261"/>
      <c r="G465" s="1261"/>
      <c r="H465" s="1261"/>
      <c r="I465" s="1262"/>
    </row>
    <row r="466" spans="1:9" s="220" customFormat="1" ht="36.75" thickBot="1" x14ac:dyDescent="0.3">
      <c r="A466" s="595" t="s">
        <v>370</v>
      </c>
      <c r="B466" s="407" t="s">
        <v>78</v>
      </c>
      <c r="C466" s="596" t="s">
        <v>371</v>
      </c>
      <c r="D466" s="407" t="s">
        <v>4</v>
      </c>
      <c r="E466" s="574" t="s">
        <v>79</v>
      </c>
      <c r="F466" s="407" t="s">
        <v>372</v>
      </c>
      <c r="G466" s="407" t="s">
        <v>7</v>
      </c>
      <c r="H466" s="407" t="s">
        <v>740</v>
      </c>
      <c r="I466" s="407" t="s">
        <v>882</v>
      </c>
    </row>
    <row r="467" spans="1:9" s="219" customFormat="1" ht="21.95" customHeight="1" x14ac:dyDescent="0.25">
      <c r="A467" s="270">
        <v>20000000</v>
      </c>
      <c r="B467" s="271"/>
      <c r="C467" s="272"/>
      <c r="D467" s="271"/>
      <c r="E467" s="114" t="s">
        <v>44</v>
      </c>
      <c r="F467" s="273"/>
      <c r="G467" s="273"/>
      <c r="H467" s="273"/>
      <c r="I467" s="274"/>
    </row>
    <row r="468" spans="1:9" s="219" customFormat="1" ht="21.95" customHeight="1" x14ac:dyDescent="0.25">
      <c r="A468" s="233">
        <v>21000000</v>
      </c>
      <c r="B468" s="234"/>
      <c r="C468" s="235"/>
      <c r="D468" s="234"/>
      <c r="E468" s="90" t="s">
        <v>47</v>
      </c>
      <c r="F468" s="224"/>
      <c r="G468" s="224"/>
      <c r="H468" s="224"/>
      <c r="I468" s="236"/>
    </row>
    <row r="469" spans="1:9" s="219" customFormat="1" ht="21.95" customHeight="1" x14ac:dyDescent="0.25">
      <c r="A469" s="233">
        <v>21010000</v>
      </c>
      <c r="B469" s="234"/>
      <c r="C469" s="235"/>
      <c r="D469" s="234"/>
      <c r="E469" s="90" t="s">
        <v>392</v>
      </c>
      <c r="F469" s="224"/>
      <c r="G469" s="224"/>
      <c r="H469" s="224"/>
      <c r="I469" s="236"/>
    </row>
    <row r="470" spans="1:9" s="219" customFormat="1" ht="21.95" customHeight="1" x14ac:dyDescent="0.25">
      <c r="A470" s="237">
        <v>21010103</v>
      </c>
      <c r="B470" s="238" t="s">
        <v>19</v>
      </c>
      <c r="C470" s="239"/>
      <c r="D470" s="19" t="s">
        <v>15</v>
      </c>
      <c r="E470" s="96" t="s">
        <v>431</v>
      </c>
      <c r="F470" s="249">
        <v>9987280.0199999996</v>
      </c>
      <c r="G470" s="249">
        <v>9791451</v>
      </c>
      <c r="H470" s="249">
        <v>7343588.25</v>
      </c>
      <c r="I470" s="225">
        <f>'NORMINAL ROLL'!D260</f>
        <v>10999627.399999997</v>
      </c>
    </row>
    <row r="471" spans="1:9" s="219" customFormat="1" ht="21.95" customHeight="1" x14ac:dyDescent="0.25">
      <c r="A471" s="237">
        <v>21010104</v>
      </c>
      <c r="B471" s="238" t="s">
        <v>19</v>
      </c>
      <c r="C471" s="239"/>
      <c r="D471" s="19" t="s">
        <v>15</v>
      </c>
      <c r="E471" s="96" t="s">
        <v>432</v>
      </c>
      <c r="F471" s="249">
        <v>7658683.2599999998</v>
      </c>
      <c r="G471" s="249">
        <v>7508513</v>
      </c>
      <c r="H471" s="249">
        <v>5631384.75</v>
      </c>
      <c r="I471" s="225">
        <f>'NORMINAL ROLL'!D234</f>
        <v>4835806.7600000007</v>
      </c>
    </row>
    <row r="472" spans="1:9" s="219" customFormat="1" ht="21.95" customHeight="1" x14ac:dyDescent="0.25">
      <c r="A472" s="237">
        <v>21010105</v>
      </c>
      <c r="B472" s="238" t="s">
        <v>19</v>
      </c>
      <c r="C472" s="239"/>
      <c r="D472" s="19" t="s">
        <v>15</v>
      </c>
      <c r="E472" s="96" t="s">
        <v>433</v>
      </c>
      <c r="F472" s="249">
        <v>521632.08</v>
      </c>
      <c r="G472" s="249">
        <v>511404</v>
      </c>
      <c r="H472" s="249">
        <v>383553</v>
      </c>
      <c r="I472" s="225">
        <f>'NORMINAL ROLL'!D217</f>
        <v>313663.44</v>
      </c>
    </row>
    <row r="473" spans="1:9" s="219" customFormat="1" ht="21.95" customHeight="1" x14ac:dyDescent="0.25">
      <c r="A473" s="237">
        <v>21010106</v>
      </c>
      <c r="B473" s="238" t="s">
        <v>19</v>
      </c>
      <c r="C473" s="239"/>
      <c r="D473" s="12"/>
      <c r="E473" s="96" t="s">
        <v>499</v>
      </c>
      <c r="F473" s="249"/>
      <c r="G473" s="249"/>
      <c r="H473" s="249"/>
      <c r="I473" s="225"/>
    </row>
    <row r="474" spans="1:9" s="219" customFormat="1" ht="21.95" customHeight="1" x14ac:dyDescent="0.25">
      <c r="A474" s="275"/>
      <c r="B474" s="238" t="s">
        <v>19</v>
      </c>
      <c r="C474" s="239"/>
      <c r="D474" s="12"/>
      <c r="E474" s="96" t="s">
        <v>435</v>
      </c>
      <c r="F474" s="249"/>
      <c r="G474" s="249">
        <v>5880000</v>
      </c>
      <c r="H474" s="249"/>
      <c r="I474" s="225"/>
    </row>
    <row r="475" spans="1:9" s="219" customFormat="1" ht="21.95" customHeight="1" x14ac:dyDescent="0.25">
      <c r="A475" s="233">
        <v>21020000</v>
      </c>
      <c r="B475" s="234"/>
      <c r="C475" s="235"/>
      <c r="D475" s="234"/>
      <c r="E475" s="90" t="s">
        <v>395</v>
      </c>
      <c r="F475" s="249"/>
      <c r="G475" s="249"/>
      <c r="H475" s="249"/>
      <c r="I475" s="225"/>
    </row>
    <row r="476" spans="1:9" s="219" customFormat="1" ht="39" customHeight="1" x14ac:dyDescent="0.25">
      <c r="A476" s="233">
        <v>21020300</v>
      </c>
      <c r="B476" s="234"/>
      <c r="C476" s="235"/>
      <c r="D476" s="234"/>
      <c r="E476" s="90" t="s">
        <v>436</v>
      </c>
      <c r="F476" s="249"/>
      <c r="G476" s="249"/>
      <c r="H476" s="249"/>
      <c r="I476" s="225"/>
    </row>
    <row r="477" spans="1:9" s="219" customFormat="1" ht="21.95" customHeight="1" x14ac:dyDescent="0.25">
      <c r="A477" s="237">
        <v>21020301</v>
      </c>
      <c r="B477" s="238" t="s">
        <v>19</v>
      </c>
      <c r="C477" s="239"/>
      <c r="D477" s="19" t="s">
        <v>15</v>
      </c>
      <c r="E477" s="133" t="s">
        <v>437</v>
      </c>
      <c r="F477" s="249">
        <v>4219315.7922</v>
      </c>
      <c r="G477" s="249">
        <v>4136584.11</v>
      </c>
      <c r="H477" s="249">
        <v>3102438.0824999996</v>
      </c>
      <c r="I477" s="225">
        <f>'NORMINAL ROLL'!E260</f>
        <v>3849869.589999998</v>
      </c>
    </row>
    <row r="478" spans="1:9" ht="21.95" customHeight="1" x14ac:dyDescent="0.25">
      <c r="A478" s="237">
        <v>21020302</v>
      </c>
      <c r="B478" s="238" t="s">
        <v>19</v>
      </c>
      <c r="C478" s="239"/>
      <c r="D478" s="19" t="s">
        <v>15</v>
      </c>
      <c r="E478" s="133" t="s">
        <v>438</v>
      </c>
      <c r="F478" s="249">
        <v>1612800.1116000002</v>
      </c>
      <c r="G478" s="249">
        <v>1581176.58</v>
      </c>
      <c r="H478" s="249">
        <v>1185882.4350000001</v>
      </c>
      <c r="I478" s="225">
        <f>'NORMINAL ROLL'!F260</f>
        <v>2199925.4799999995</v>
      </c>
    </row>
    <row r="479" spans="1:9" ht="21.95" customHeight="1" x14ac:dyDescent="0.25">
      <c r="A479" s="237">
        <v>21020303</v>
      </c>
      <c r="B479" s="238" t="s">
        <v>19</v>
      </c>
      <c r="C479" s="239"/>
      <c r="D479" s="19" t="s">
        <v>15</v>
      </c>
      <c r="E479" s="133" t="s">
        <v>439</v>
      </c>
      <c r="F479" s="249">
        <v>14601.6162</v>
      </c>
      <c r="G479" s="249">
        <v>14315.31</v>
      </c>
      <c r="H479" s="249">
        <v>10736.482499999998</v>
      </c>
      <c r="I479" s="225">
        <f>'NORMINAL ROLL'!G260</f>
        <v>126360</v>
      </c>
    </row>
    <row r="480" spans="1:9" ht="21.95" customHeight="1" x14ac:dyDescent="0.25">
      <c r="A480" s="237">
        <v>21020304</v>
      </c>
      <c r="B480" s="238" t="s">
        <v>19</v>
      </c>
      <c r="C480" s="239"/>
      <c r="D480" s="19" t="s">
        <v>15</v>
      </c>
      <c r="E480" s="133" t="s">
        <v>398</v>
      </c>
      <c r="F480" s="249">
        <v>599106.18000000005</v>
      </c>
      <c r="G480" s="249">
        <v>587359</v>
      </c>
      <c r="H480" s="249">
        <v>440519.25</v>
      </c>
      <c r="I480" s="225">
        <f>'NORMINAL ROLL'!H260</f>
        <v>549981.36999999988</v>
      </c>
    </row>
    <row r="481" spans="1:9" ht="21.95" customHeight="1" x14ac:dyDescent="0.25">
      <c r="A481" s="237">
        <v>21020304</v>
      </c>
      <c r="B481" s="238"/>
      <c r="C481" s="239"/>
      <c r="D481" s="19"/>
      <c r="E481" s="133" t="s">
        <v>477</v>
      </c>
      <c r="F481" s="249"/>
      <c r="G481" s="249"/>
      <c r="H481" s="249"/>
      <c r="I481" s="225">
        <f>'NORMINAL ROLL'!M260</f>
        <v>6720000</v>
      </c>
    </row>
    <row r="482" spans="1:9" ht="21.95" customHeight="1" x14ac:dyDescent="0.25">
      <c r="A482" s="237">
        <v>21020312</v>
      </c>
      <c r="B482" s="238" t="s">
        <v>19</v>
      </c>
      <c r="C482" s="239"/>
      <c r="D482" s="12"/>
      <c r="E482" s="133" t="s">
        <v>440</v>
      </c>
      <c r="F482" s="249"/>
      <c r="G482" s="249"/>
      <c r="H482" s="249"/>
      <c r="I482" s="225"/>
    </row>
    <row r="483" spans="1:9" ht="21.95" customHeight="1" x14ac:dyDescent="0.25">
      <c r="A483" s="237">
        <v>21020315</v>
      </c>
      <c r="B483" s="238" t="s">
        <v>19</v>
      </c>
      <c r="C483" s="239"/>
      <c r="D483" s="19" t="s">
        <v>15</v>
      </c>
      <c r="E483" s="133" t="s">
        <v>441</v>
      </c>
      <c r="F483" s="249">
        <v>739011.75659999996</v>
      </c>
      <c r="G483" s="249">
        <v>724521.33</v>
      </c>
      <c r="H483" s="249">
        <v>543390.99749999994</v>
      </c>
      <c r="I483" s="225">
        <f>'NORMINAL ROLL'!I260</f>
        <v>1458800.8899999997</v>
      </c>
    </row>
    <row r="484" spans="1:9" ht="21.95" customHeight="1" x14ac:dyDescent="0.25">
      <c r="A484" s="237">
        <v>21020314</v>
      </c>
      <c r="B484" s="238" t="s">
        <v>19</v>
      </c>
      <c r="C484" s="239"/>
      <c r="D484" s="12"/>
      <c r="E484" s="133" t="s">
        <v>521</v>
      </c>
      <c r="F484" s="249"/>
      <c r="G484" s="249"/>
      <c r="H484" s="249"/>
      <c r="I484" s="225">
        <f>'NORMINAL ROLL'!K260</f>
        <v>688140</v>
      </c>
    </row>
    <row r="485" spans="1:9" ht="21.95" customHeight="1" x14ac:dyDescent="0.25">
      <c r="A485" s="237">
        <v>21020305</v>
      </c>
      <c r="B485" s="238" t="s">
        <v>19</v>
      </c>
      <c r="C485" s="239"/>
      <c r="D485" s="12"/>
      <c r="E485" s="133" t="s">
        <v>522</v>
      </c>
      <c r="F485" s="249"/>
      <c r="G485" s="249"/>
      <c r="H485" s="249"/>
      <c r="I485" s="225"/>
    </row>
    <row r="486" spans="1:9" ht="21.95" customHeight="1" x14ac:dyDescent="0.25">
      <c r="A486" s="237">
        <v>21020306</v>
      </c>
      <c r="B486" s="238" t="s">
        <v>19</v>
      </c>
      <c r="C486" s="239"/>
      <c r="D486" s="12"/>
      <c r="E486" s="133" t="s">
        <v>523</v>
      </c>
      <c r="F486" s="249"/>
      <c r="G486" s="249"/>
      <c r="H486" s="249"/>
      <c r="I486" s="225">
        <f>'NORMINAL ROLL'!J260</f>
        <v>37800</v>
      </c>
    </row>
    <row r="487" spans="1:9" ht="21.95" customHeight="1" x14ac:dyDescent="0.25">
      <c r="A487" s="233">
        <v>21020400</v>
      </c>
      <c r="B487" s="234"/>
      <c r="C487" s="235"/>
      <c r="D487" s="234"/>
      <c r="E487" s="90" t="s">
        <v>451</v>
      </c>
      <c r="F487" s="249"/>
      <c r="G487" s="249"/>
      <c r="H487" s="249"/>
      <c r="I487" s="225"/>
    </row>
    <row r="488" spans="1:9" ht="21.95" customHeight="1" x14ac:dyDescent="0.25">
      <c r="A488" s="237">
        <v>21020401</v>
      </c>
      <c r="B488" s="238" t="s">
        <v>19</v>
      </c>
      <c r="C488" s="239"/>
      <c r="D488" s="19" t="s">
        <v>15</v>
      </c>
      <c r="E488" s="133" t="s">
        <v>437</v>
      </c>
      <c r="F488" s="249">
        <v>1281454.0704000001</v>
      </c>
      <c r="G488" s="249">
        <v>1256327.52</v>
      </c>
      <c r="H488" s="249">
        <v>942245.64</v>
      </c>
      <c r="I488" s="225">
        <f>'NORMINAL ROLL'!E234</f>
        <v>1692532.3659999999</v>
      </c>
    </row>
    <row r="489" spans="1:9" ht="21.95" customHeight="1" x14ac:dyDescent="0.25">
      <c r="A489" s="237">
        <v>21020402</v>
      </c>
      <c r="B489" s="238" t="s">
        <v>19</v>
      </c>
      <c r="C489" s="239"/>
      <c r="D489" s="19" t="s">
        <v>15</v>
      </c>
      <c r="E489" s="133" t="s">
        <v>438</v>
      </c>
      <c r="F489" s="249">
        <v>1409173.1052000001</v>
      </c>
      <c r="G489" s="249">
        <v>1381542.26</v>
      </c>
      <c r="H489" s="249">
        <v>1036156.6950000001</v>
      </c>
      <c r="I489" s="225">
        <f>'NORMINAL ROLL'!F234</f>
        <v>967161.35199999996</v>
      </c>
    </row>
    <row r="490" spans="1:9" ht="21.95" customHeight="1" x14ac:dyDescent="0.25">
      <c r="A490" s="237">
        <v>21020403</v>
      </c>
      <c r="B490" s="238" t="s">
        <v>19</v>
      </c>
      <c r="C490" s="239"/>
      <c r="D490" s="19" t="s">
        <v>15</v>
      </c>
      <c r="E490" s="133" t="s">
        <v>439</v>
      </c>
      <c r="F490" s="249">
        <v>113579.17260000001</v>
      </c>
      <c r="G490" s="249">
        <v>111352.13</v>
      </c>
      <c r="H490" s="249">
        <v>83514.097500000003</v>
      </c>
      <c r="I490" s="225">
        <f>'NORMINAL ROLL'!G234</f>
        <v>120966</v>
      </c>
    </row>
    <row r="491" spans="1:9" ht="21.95" customHeight="1" x14ac:dyDescent="0.25">
      <c r="A491" s="237">
        <v>21020404</v>
      </c>
      <c r="B491" s="238" t="s">
        <v>19</v>
      </c>
      <c r="C491" s="239"/>
      <c r="D491" s="19" t="s">
        <v>15</v>
      </c>
      <c r="E491" s="133" t="s">
        <v>398</v>
      </c>
      <c r="F491" s="249">
        <v>373918.46460000001</v>
      </c>
      <c r="G491" s="249">
        <v>366586.73</v>
      </c>
      <c r="H491" s="249">
        <v>274940.04749999999</v>
      </c>
      <c r="I491" s="225">
        <f>'NORMINAL ROLL'!H234</f>
        <v>241790.33799999999</v>
      </c>
    </row>
    <row r="492" spans="1:9" ht="21.95" customHeight="1" x14ac:dyDescent="0.25">
      <c r="A492" s="237">
        <v>21020404</v>
      </c>
      <c r="B492" s="238"/>
      <c r="C492" s="239"/>
      <c r="D492" s="19"/>
      <c r="E492" s="133" t="s">
        <v>477</v>
      </c>
      <c r="F492" s="249"/>
      <c r="G492" s="249"/>
      <c r="H492" s="249"/>
      <c r="I492" s="225">
        <f>'NORMINAL ROLL'!M234</f>
        <v>7680000</v>
      </c>
    </row>
    <row r="493" spans="1:9" ht="21.95" customHeight="1" x14ac:dyDescent="0.25">
      <c r="A493" s="237">
        <v>21020412</v>
      </c>
      <c r="B493" s="238" t="s">
        <v>19</v>
      </c>
      <c r="C493" s="239"/>
      <c r="D493" s="12"/>
      <c r="E493" s="133" t="s">
        <v>440</v>
      </c>
      <c r="F493" s="249"/>
      <c r="G493" s="249"/>
      <c r="H493" s="249"/>
      <c r="I493" s="225"/>
    </row>
    <row r="494" spans="1:9" ht="21.95" customHeight="1" x14ac:dyDescent="0.25">
      <c r="A494" s="237">
        <v>21020415</v>
      </c>
      <c r="B494" s="238" t="s">
        <v>19</v>
      </c>
      <c r="C494" s="239"/>
      <c r="D494" s="19" t="s">
        <v>15</v>
      </c>
      <c r="E494" s="133" t="s">
        <v>441</v>
      </c>
      <c r="F494" s="249">
        <v>814491.75659999996</v>
      </c>
      <c r="G494" s="249">
        <v>798521.33</v>
      </c>
      <c r="H494" s="249">
        <v>598890.99750000006</v>
      </c>
      <c r="I494" s="225">
        <f>'NORMINAL ROLL'!I234</f>
        <v>1280441.2179999996</v>
      </c>
    </row>
    <row r="495" spans="1:9" ht="21.95" customHeight="1" x14ac:dyDescent="0.25">
      <c r="A495" s="233">
        <v>21020500</v>
      </c>
      <c r="B495" s="234"/>
      <c r="C495" s="235"/>
      <c r="D495" s="234"/>
      <c r="E495" s="90" t="s">
        <v>452</v>
      </c>
      <c r="F495" s="249"/>
      <c r="G495" s="249"/>
      <c r="H495" s="249"/>
      <c r="I495" s="225"/>
    </row>
    <row r="496" spans="1:9" ht="21.95" customHeight="1" x14ac:dyDescent="0.25">
      <c r="A496" s="237">
        <v>21020501</v>
      </c>
      <c r="B496" s="238" t="s">
        <v>19</v>
      </c>
      <c r="C496" s="239"/>
      <c r="D496" s="19" t="s">
        <v>15</v>
      </c>
      <c r="E496" s="133" t="s">
        <v>437</v>
      </c>
      <c r="F496" s="249">
        <v>71526.612600000008</v>
      </c>
      <c r="G496" s="249">
        <v>70124.13</v>
      </c>
      <c r="H496" s="249">
        <v>52593.097500000003</v>
      </c>
      <c r="I496" s="225">
        <f>'NORMINAL ROLL'!E217</f>
        <v>109782.204</v>
      </c>
    </row>
    <row r="497" spans="1:9" ht="21.95" customHeight="1" x14ac:dyDescent="0.25">
      <c r="A497" s="338">
        <v>21020502</v>
      </c>
      <c r="B497" s="238" t="s">
        <v>19</v>
      </c>
      <c r="C497" s="247"/>
      <c r="D497" s="19" t="s">
        <v>15</v>
      </c>
      <c r="E497" s="133" t="s">
        <v>438</v>
      </c>
      <c r="F497" s="249">
        <v>41949.091199999995</v>
      </c>
      <c r="G497" s="249">
        <v>41126.559999999998</v>
      </c>
      <c r="H497" s="249">
        <v>30844.92</v>
      </c>
      <c r="I497" s="225">
        <f>'NORMINAL ROLL'!F217</f>
        <v>62732.688000000009</v>
      </c>
    </row>
    <row r="498" spans="1:9" ht="21.95" customHeight="1" x14ac:dyDescent="0.25">
      <c r="A498" s="338">
        <v>21020503</v>
      </c>
      <c r="B498" s="238" t="s">
        <v>19</v>
      </c>
      <c r="C498" s="247"/>
      <c r="D498" s="19" t="s">
        <v>15</v>
      </c>
      <c r="E498" s="133" t="s">
        <v>439</v>
      </c>
      <c r="F498" s="249">
        <v>6630</v>
      </c>
      <c r="G498" s="249">
        <v>6500</v>
      </c>
      <c r="H498" s="249">
        <v>4875</v>
      </c>
      <c r="I498" s="225">
        <f>'NORMINAL ROLL'!G217</f>
        <v>10800</v>
      </c>
    </row>
    <row r="499" spans="1:9" ht="21.95" customHeight="1" x14ac:dyDescent="0.25">
      <c r="A499" s="338">
        <v>21020504</v>
      </c>
      <c r="B499" s="238" t="s">
        <v>19</v>
      </c>
      <c r="C499" s="247"/>
      <c r="D499" s="19" t="s">
        <v>15</v>
      </c>
      <c r="E499" s="133" t="s">
        <v>398</v>
      </c>
      <c r="F499" s="249">
        <v>17992.8</v>
      </c>
      <c r="G499" s="249">
        <v>17640</v>
      </c>
      <c r="H499" s="249">
        <v>13230</v>
      </c>
      <c r="I499" s="225">
        <f>'NORMINAL ROLL'!H217</f>
        <v>15683.172000000002</v>
      </c>
    </row>
    <row r="500" spans="1:9" ht="21.95" customHeight="1" x14ac:dyDescent="0.25">
      <c r="A500" s="338">
        <v>21020507</v>
      </c>
      <c r="B500" s="238"/>
      <c r="C500" s="247"/>
      <c r="D500" s="19"/>
      <c r="E500" s="133" t="s">
        <v>477</v>
      </c>
      <c r="F500" s="249"/>
      <c r="G500" s="249"/>
      <c r="H500" s="249"/>
      <c r="I500" s="225">
        <f>'NORMINAL ROLL'!M217</f>
        <v>960000</v>
      </c>
    </row>
    <row r="501" spans="1:9" ht="21.95" customHeight="1" x14ac:dyDescent="0.25">
      <c r="A501" s="338">
        <v>21020512</v>
      </c>
      <c r="B501" s="238" t="s">
        <v>19</v>
      </c>
      <c r="C501" s="247"/>
      <c r="D501" s="12"/>
      <c r="E501" s="133" t="s">
        <v>440</v>
      </c>
      <c r="F501" s="249"/>
      <c r="G501" s="249"/>
      <c r="H501" s="249"/>
      <c r="I501" s="225"/>
    </row>
    <row r="502" spans="1:9" ht="21.95" customHeight="1" x14ac:dyDescent="0.25">
      <c r="A502" s="338">
        <v>21020515</v>
      </c>
      <c r="B502" s="238" t="s">
        <v>19</v>
      </c>
      <c r="C502" s="247"/>
      <c r="D502" s="19" t="s">
        <v>15</v>
      </c>
      <c r="E502" s="133" t="s">
        <v>441</v>
      </c>
      <c r="F502" s="249">
        <v>168586.78320000001</v>
      </c>
      <c r="G502" s="249">
        <v>165281.16</v>
      </c>
      <c r="H502" s="249">
        <v>123960.87</v>
      </c>
      <c r="I502" s="225">
        <f>'NORMINAL ROLL'!I217</f>
        <v>145514.53200000001</v>
      </c>
    </row>
    <row r="503" spans="1:9" ht="21.95" customHeight="1" x14ac:dyDescent="0.25">
      <c r="A503" s="243">
        <v>21020600</v>
      </c>
      <c r="B503" s="244"/>
      <c r="C503" s="245"/>
      <c r="D503" s="244"/>
      <c r="E503" s="90" t="s">
        <v>408</v>
      </c>
      <c r="F503" s="249"/>
      <c r="G503" s="249"/>
      <c r="H503" s="249"/>
      <c r="I503" s="225"/>
    </row>
    <row r="504" spans="1:9" ht="21.95" customHeight="1" x14ac:dyDescent="0.25">
      <c r="A504" s="338">
        <v>21020605</v>
      </c>
      <c r="B504" s="238" t="s">
        <v>19</v>
      </c>
      <c r="C504" s="247"/>
      <c r="D504" s="12"/>
      <c r="E504" s="96" t="s">
        <v>501</v>
      </c>
      <c r="F504" s="249"/>
      <c r="G504" s="249"/>
      <c r="H504" s="249"/>
      <c r="I504" s="225"/>
    </row>
    <row r="505" spans="1:9" ht="21.95" customHeight="1" x14ac:dyDescent="0.25">
      <c r="A505" s="250">
        <v>21030100</v>
      </c>
      <c r="B505" s="251"/>
      <c r="C505" s="252"/>
      <c r="D505" s="251"/>
      <c r="E505" s="171" t="s">
        <v>524</v>
      </c>
      <c r="F505" s="249"/>
      <c r="G505" s="249"/>
      <c r="H505" s="249"/>
      <c r="I505" s="225"/>
    </row>
    <row r="506" spans="1:9" ht="21.95" customHeight="1" x14ac:dyDescent="0.25">
      <c r="A506" s="198">
        <v>21030101</v>
      </c>
      <c r="B506" s="238" t="s">
        <v>19</v>
      </c>
      <c r="C506" s="199"/>
      <c r="D506" s="19" t="s">
        <v>15</v>
      </c>
      <c r="E506" s="133" t="s">
        <v>525</v>
      </c>
      <c r="F506" s="249">
        <v>297394212.64999998</v>
      </c>
      <c r="G506" s="249">
        <v>306585692.06</v>
      </c>
      <c r="H506" s="249">
        <v>230939152.31999999</v>
      </c>
      <c r="I506" s="225">
        <v>504543667</v>
      </c>
    </row>
    <row r="507" spans="1:9" ht="21.95" customHeight="1" x14ac:dyDescent="0.25">
      <c r="A507" s="250">
        <v>22020000</v>
      </c>
      <c r="B507" s="251"/>
      <c r="C507" s="252"/>
      <c r="D507" s="251"/>
      <c r="E507" s="171" t="s">
        <v>410</v>
      </c>
      <c r="F507" s="249"/>
      <c r="G507" s="249"/>
      <c r="H507" s="249"/>
      <c r="I507" s="225"/>
    </row>
    <row r="508" spans="1:9" ht="21.95" customHeight="1" x14ac:dyDescent="0.25">
      <c r="A508" s="250">
        <v>22020100</v>
      </c>
      <c r="B508" s="251"/>
      <c r="C508" s="252"/>
      <c r="D508" s="251"/>
      <c r="E508" s="171" t="s">
        <v>468</v>
      </c>
      <c r="F508" s="249"/>
      <c r="G508" s="249"/>
      <c r="H508" s="249"/>
      <c r="I508" s="225"/>
    </row>
    <row r="509" spans="1:9" ht="21.95" customHeight="1" x14ac:dyDescent="0.25">
      <c r="A509" s="198">
        <v>22020102</v>
      </c>
      <c r="B509" s="238" t="s">
        <v>14</v>
      </c>
      <c r="C509" s="199"/>
      <c r="D509" s="19" t="s">
        <v>15</v>
      </c>
      <c r="E509" s="242" t="s">
        <v>412</v>
      </c>
      <c r="F509" s="249"/>
      <c r="G509" s="249">
        <v>500000</v>
      </c>
      <c r="H509" s="249">
        <v>121155</v>
      </c>
      <c r="I509" s="225">
        <v>500000</v>
      </c>
    </row>
    <row r="510" spans="1:9" s="219" customFormat="1" ht="21.95" customHeight="1" x14ac:dyDescent="0.25">
      <c r="A510" s="250">
        <v>22020300</v>
      </c>
      <c r="B510" s="251"/>
      <c r="C510" s="252"/>
      <c r="D510" s="251"/>
      <c r="E510" s="241" t="s">
        <v>455</v>
      </c>
      <c r="F510" s="344"/>
      <c r="G510" s="344"/>
      <c r="H510" s="344"/>
      <c r="I510" s="253"/>
    </row>
    <row r="511" spans="1:9" ht="21.95" customHeight="1" x14ac:dyDescent="0.25">
      <c r="A511" s="198">
        <v>22020301</v>
      </c>
      <c r="B511" s="238" t="s">
        <v>19</v>
      </c>
      <c r="C511" s="199"/>
      <c r="D511" s="12"/>
      <c r="E511" s="242" t="s">
        <v>526</v>
      </c>
      <c r="F511" s="249"/>
      <c r="G511" s="249"/>
      <c r="H511" s="249"/>
      <c r="I511" s="225"/>
    </row>
    <row r="512" spans="1:9" ht="21.95" customHeight="1" x14ac:dyDescent="0.25">
      <c r="A512" s="250">
        <v>22020400</v>
      </c>
      <c r="B512" s="251"/>
      <c r="C512" s="252"/>
      <c r="D512" s="251"/>
      <c r="E512" s="171" t="s">
        <v>527</v>
      </c>
      <c r="F512" s="249"/>
      <c r="G512" s="249"/>
      <c r="H512" s="249"/>
      <c r="I512" s="225"/>
    </row>
    <row r="513" spans="1:9" ht="21.95" customHeight="1" x14ac:dyDescent="0.25">
      <c r="A513" s="198">
        <v>22020406</v>
      </c>
      <c r="B513" s="238" t="s">
        <v>19</v>
      </c>
      <c r="C513" s="199"/>
      <c r="D513" s="19" t="s">
        <v>15</v>
      </c>
      <c r="E513" s="242" t="s">
        <v>528</v>
      </c>
      <c r="F513" s="249">
        <v>1406223.28</v>
      </c>
      <c r="G513" s="249">
        <v>1000000</v>
      </c>
      <c r="H513" s="249"/>
      <c r="I513" s="225">
        <v>1000000</v>
      </c>
    </row>
    <row r="514" spans="1:9" ht="21.95" customHeight="1" x14ac:dyDescent="0.25">
      <c r="A514" s="250">
        <v>22020900</v>
      </c>
      <c r="B514" s="251"/>
      <c r="C514" s="252"/>
      <c r="D514" s="251"/>
      <c r="E514" s="171" t="s">
        <v>529</v>
      </c>
      <c r="F514" s="249"/>
      <c r="G514" s="249"/>
      <c r="H514" s="249"/>
      <c r="I514" s="225"/>
    </row>
    <row r="515" spans="1:9" ht="21.95" customHeight="1" x14ac:dyDescent="0.25">
      <c r="A515" s="198">
        <v>22020901</v>
      </c>
      <c r="B515" s="238" t="s">
        <v>19</v>
      </c>
      <c r="C515" s="199"/>
      <c r="D515" s="19" t="s">
        <v>15</v>
      </c>
      <c r="E515" s="133" t="s">
        <v>530</v>
      </c>
      <c r="F515" s="249">
        <v>20795.189999999999</v>
      </c>
      <c r="G515" s="249">
        <v>1000000</v>
      </c>
      <c r="H515" s="249">
        <v>35359.599999999999</v>
      </c>
      <c r="I515" s="225">
        <v>500000</v>
      </c>
    </row>
    <row r="516" spans="1:9" ht="21.95" customHeight="1" x14ac:dyDescent="0.25">
      <c r="A516" s="198">
        <v>22020902</v>
      </c>
      <c r="B516" s="238" t="s">
        <v>19</v>
      </c>
      <c r="C516" s="199"/>
      <c r="D516" s="12"/>
      <c r="E516" s="133" t="s">
        <v>531</v>
      </c>
      <c r="F516" s="249"/>
      <c r="G516" s="249"/>
      <c r="H516" s="249"/>
      <c r="I516" s="225"/>
    </row>
    <row r="517" spans="1:9" ht="21.95" customHeight="1" x14ac:dyDescent="0.25">
      <c r="A517" s="250">
        <v>22021000</v>
      </c>
      <c r="B517" s="251"/>
      <c r="C517" s="252"/>
      <c r="D517" s="251"/>
      <c r="E517" s="171" t="s">
        <v>424</v>
      </c>
      <c r="F517" s="249"/>
      <c r="G517" s="249"/>
      <c r="H517" s="249"/>
      <c r="I517" s="225"/>
    </row>
    <row r="518" spans="1:9" ht="21.95" customHeight="1" thickBot="1" x14ac:dyDescent="0.3">
      <c r="A518" s="602">
        <v>22021017</v>
      </c>
      <c r="B518" s="603" t="s">
        <v>19</v>
      </c>
      <c r="C518" s="604"/>
      <c r="D518" s="24" t="s">
        <v>15</v>
      </c>
      <c r="E518" s="606" t="s">
        <v>518</v>
      </c>
      <c r="F518" s="593">
        <v>3435760.64</v>
      </c>
      <c r="G518" s="593">
        <v>4000000</v>
      </c>
      <c r="H518" s="593">
        <v>1800000</v>
      </c>
      <c r="I518" s="594">
        <v>3000000</v>
      </c>
    </row>
    <row r="519" spans="1:9" ht="21.95" customHeight="1" thickBot="1" x14ac:dyDescent="0.3">
      <c r="A519" s="597"/>
      <c r="B519" s="462"/>
      <c r="C519" s="463"/>
      <c r="D519" s="462"/>
      <c r="E519" s="609" t="s">
        <v>47</v>
      </c>
      <c r="F519" s="626">
        <f>SUM(F470:F506)</f>
        <v>327045945.32299995</v>
      </c>
      <c r="G519" s="626">
        <f>SUM(G470:G506)</f>
        <v>341536018.20999998</v>
      </c>
      <c r="H519" s="626">
        <f>SUM(H470:H506)</f>
        <v>252741896.9325</v>
      </c>
      <c r="I519" s="626">
        <f>SUM(I470:I506)</f>
        <v>549611045.79999995</v>
      </c>
    </row>
    <row r="520" spans="1:9" ht="21.95" customHeight="1" thickBot="1" x14ac:dyDescent="0.3">
      <c r="A520" s="260"/>
      <c r="B520" s="228"/>
      <c r="C520" s="261"/>
      <c r="D520" s="228"/>
      <c r="E520" s="287" t="s">
        <v>410</v>
      </c>
      <c r="F520" s="345">
        <f>SUM(F509:F518)</f>
        <v>4862779.1100000003</v>
      </c>
      <c r="G520" s="345">
        <f>SUM(G509:G518)</f>
        <v>6500000</v>
      </c>
      <c r="H520" s="345">
        <f>SUM(H509:H518)</f>
        <v>1956514.6</v>
      </c>
      <c r="I520" s="345">
        <f>SUM(I509:I518)</f>
        <v>5000000</v>
      </c>
    </row>
    <row r="521" spans="1:9" ht="21.95" customHeight="1" thickBot="1" x14ac:dyDescent="0.3">
      <c r="A521" s="264"/>
      <c r="B521" s="265"/>
      <c r="C521" s="266"/>
      <c r="D521" s="267"/>
      <c r="E521" s="293" t="s">
        <v>51</v>
      </c>
      <c r="F521" s="319">
        <f>F519+F520</f>
        <v>331908724.43299997</v>
      </c>
      <c r="G521" s="319">
        <f>G519+G520</f>
        <v>348036018.20999998</v>
      </c>
      <c r="H521" s="319">
        <f>H519+H520</f>
        <v>254698411.5325</v>
      </c>
      <c r="I521" s="319">
        <f>I519+I520</f>
        <v>554611045.79999995</v>
      </c>
    </row>
    <row r="522" spans="1:9" ht="28.5" x14ac:dyDescent="0.45">
      <c r="A522" s="1235" t="s">
        <v>0</v>
      </c>
      <c r="B522" s="1236"/>
      <c r="C522" s="1236"/>
      <c r="D522" s="1236"/>
      <c r="E522" s="1236"/>
      <c r="F522" s="1236"/>
      <c r="G522" s="1236"/>
      <c r="H522" s="1236"/>
      <c r="I522" s="1237"/>
    </row>
    <row r="523" spans="1:9" ht="22.5" x14ac:dyDescent="0.3">
      <c r="A523" s="1238" t="s">
        <v>1</v>
      </c>
      <c r="B523" s="1239"/>
      <c r="C523" s="1239"/>
      <c r="D523" s="1239"/>
      <c r="E523" s="1239"/>
      <c r="F523" s="1239"/>
      <c r="G523" s="1239"/>
      <c r="H523" s="1239"/>
      <c r="I523" s="1240"/>
    </row>
    <row r="524" spans="1:9" ht="22.5" x14ac:dyDescent="0.3">
      <c r="A524" s="1238" t="s">
        <v>879</v>
      </c>
      <c r="B524" s="1239"/>
      <c r="C524" s="1239"/>
      <c r="D524" s="1239"/>
      <c r="E524" s="1239"/>
      <c r="F524" s="1239"/>
      <c r="G524" s="1239"/>
      <c r="H524" s="1239"/>
      <c r="I524" s="1240"/>
    </row>
    <row r="525" spans="1:9" ht="27.75" customHeight="1" thickBot="1" x14ac:dyDescent="0.3">
      <c r="A525" s="1244" t="s">
        <v>369</v>
      </c>
      <c r="B525" s="1245"/>
      <c r="C525" s="1245"/>
      <c r="D525" s="1245"/>
      <c r="E525" s="1245"/>
      <c r="F525" s="1245"/>
      <c r="G525" s="1245"/>
      <c r="H525" s="1245"/>
      <c r="I525" s="1246"/>
    </row>
    <row r="526" spans="1:9" thickBot="1" x14ac:dyDescent="0.3">
      <c r="A526" s="1260" t="s">
        <v>532</v>
      </c>
      <c r="B526" s="1261"/>
      <c r="C526" s="1261"/>
      <c r="D526" s="1261"/>
      <c r="E526" s="1261"/>
      <c r="F526" s="1261"/>
      <c r="G526" s="1261"/>
      <c r="H526" s="1261"/>
      <c r="I526" s="1262"/>
    </row>
    <row r="527" spans="1:9" s="220" customFormat="1" ht="36.75" thickBot="1" x14ac:dyDescent="0.3">
      <c r="A527" s="595" t="s">
        <v>370</v>
      </c>
      <c r="B527" s="407" t="s">
        <v>78</v>
      </c>
      <c r="C527" s="596" t="s">
        <v>371</v>
      </c>
      <c r="D527" s="407" t="s">
        <v>4</v>
      </c>
      <c r="E527" s="574" t="s">
        <v>79</v>
      </c>
      <c r="F527" s="407" t="s">
        <v>372</v>
      </c>
      <c r="G527" s="407" t="s">
        <v>7</v>
      </c>
      <c r="H527" s="407" t="s">
        <v>740</v>
      </c>
      <c r="I527" s="407" t="s">
        <v>882</v>
      </c>
    </row>
    <row r="528" spans="1:9" ht="21.95" customHeight="1" x14ac:dyDescent="0.25">
      <c r="A528" s="270">
        <v>20000000</v>
      </c>
      <c r="B528" s="271"/>
      <c r="C528" s="272"/>
      <c r="D528" s="271"/>
      <c r="E528" s="114" t="s">
        <v>44</v>
      </c>
      <c r="F528" s="273"/>
      <c r="G528" s="273"/>
      <c r="H528" s="273"/>
      <c r="I528" s="274"/>
    </row>
    <row r="529" spans="1:9" ht="21.95" customHeight="1" x14ac:dyDescent="0.25">
      <c r="A529" s="233">
        <v>21000000</v>
      </c>
      <c r="B529" s="234"/>
      <c r="C529" s="235"/>
      <c r="D529" s="234"/>
      <c r="E529" s="90" t="s">
        <v>47</v>
      </c>
      <c r="F529" s="224"/>
      <c r="G529" s="224"/>
      <c r="H529" s="224"/>
      <c r="I529" s="236"/>
    </row>
    <row r="530" spans="1:9" ht="21.95" customHeight="1" x14ac:dyDescent="0.25">
      <c r="A530" s="233">
        <v>21010000</v>
      </c>
      <c r="B530" s="234"/>
      <c r="C530" s="235"/>
      <c r="D530" s="234"/>
      <c r="E530" s="90" t="s">
        <v>392</v>
      </c>
      <c r="F530" s="224"/>
      <c r="G530" s="224"/>
      <c r="H530" s="224"/>
      <c r="I530" s="236"/>
    </row>
    <row r="531" spans="1:9" ht="21.95" customHeight="1" x14ac:dyDescent="0.25">
      <c r="A531" s="237">
        <v>21010103</v>
      </c>
      <c r="B531" s="238" t="s">
        <v>19</v>
      </c>
      <c r="C531" s="239"/>
      <c r="D531" s="12"/>
      <c r="E531" s="96" t="s">
        <v>431</v>
      </c>
      <c r="F531" s="249"/>
      <c r="G531" s="249"/>
      <c r="H531" s="249"/>
      <c r="I531" s="225"/>
    </row>
    <row r="532" spans="1:9" ht="21.95" customHeight="1" x14ac:dyDescent="0.25">
      <c r="A532" s="237">
        <v>21010104</v>
      </c>
      <c r="B532" s="238" t="s">
        <v>19</v>
      </c>
      <c r="C532" s="239"/>
      <c r="D532" s="19" t="s">
        <v>15</v>
      </c>
      <c r="E532" s="96" t="s">
        <v>432</v>
      </c>
      <c r="F532" s="249">
        <v>1137969.6000000001</v>
      </c>
      <c r="G532" s="249">
        <v>1185385</v>
      </c>
      <c r="H532" s="249">
        <v>889038.75</v>
      </c>
      <c r="I532" s="225">
        <f>'NORMINAL ROLL'!D266</f>
        <v>691437.44</v>
      </c>
    </row>
    <row r="533" spans="1:9" ht="21.95" customHeight="1" x14ac:dyDescent="0.25">
      <c r="A533" s="237">
        <v>21010105</v>
      </c>
      <c r="B533" s="238" t="s">
        <v>19</v>
      </c>
      <c r="C533" s="239"/>
      <c r="D533" s="19" t="s">
        <v>15</v>
      </c>
      <c r="E533" s="96" t="s">
        <v>433</v>
      </c>
      <c r="F533" s="249">
        <v>706173.12</v>
      </c>
      <c r="G533" s="249">
        <v>735597</v>
      </c>
      <c r="H533" s="249">
        <v>551697.75</v>
      </c>
      <c r="I533" s="225">
        <f>'NORMINAL ROLL'!D263</f>
        <v>171463</v>
      </c>
    </row>
    <row r="534" spans="1:9" ht="21.95" customHeight="1" x14ac:dyDescent="0.25">
      <c r="A534" s="237">
        <v>21010106</v>
      </c>
      <c r="B534" s="238" t="s">
        <v>19</v>
      </c>
      <c r="C534" s="239"/>
      <c r="D534" s="12"/>
      <c r="E534" s="96" t="s">
        <v>499</v>
      </c>
      <c r="F534" s="249"/>
      <c r="G534" s="249"/>
      <c r="H534" s="249"/>
      <c r="I534" s="225"/>
    </row>
    <row r="535" spans="1:9" ht="21.95" customHeight="1" x14ac:dyDescent="0.25">
      <c r="A535" s="275"/>
      <c r="B535" s="238" t="s">
        <v>19</v>
      </c>
      <c r="C535" s="239"/>
      <c r="D535" s="12"/>
      <c r="E535" s="96" t="s">
        <v>435</v>
      </c>
      <c r="F535" s="249"/>
      <c r="G535" s="249">
        <v>630000000</v>
      </c>
      <c r="H535" s="249"/>
      <c r="I535" s="225"/>
    </row>
    <row r="536" spans="1:9" ht="39" customHeight="1" x14ac:dyDescent="0.25">
      <c r="A536" s="233">
        <v>21020300</v>
      </c>
      <c r="B536" s="234"/>
      <c r="C536" s="235"/>
      <c r="D536" s="234"/>
      <c r="E536" s="90" t="s">
        <v>436</v>
      </c>
      <c r="F536" s="249"/>
      <c r="G536" s="249"/>
      <c r="H536" s="249"/>
      <c r="I536" s="225"/>
    </row>
    <row r="537" spans="1:9" ht="21.95" customHeight="1" x14ac:dyDescent="0.25">
      <c r="A537" s="237">
        <v>21020301</v>
      </c>
      <c r="B537" s="238" t="s">
        <v>19</v>
      </c>
      <c r="C537" s="239"/>
      <c r="D537" s="12"/>
      <c r="E537" s="133" t="s">
        <v>437</v>
      </c>
      <c r="F537" s="249"/>
      <c r="G537" s="249"/>
      <c r="H537" s="249"/>
      <c r="I537" s="225"/>
    </row>
    <row r="538" spans="1:9" ht="21.95" customHeight="1" x14ac:dyDescent="0.25">
      <c r="A538" s="237">
        <v>21020302</v>
      </c>
      <c r="B538" s="238" t="s">
        <v>19</v>
      </c>
      <c r="C538" s="239"/>
      <c r="D538" s="12"/>
      <c r="E538" s="133" t="s">
        <v>438</v>
      </c>
      <c r="F538" s="249"/>
      <c r="G538" s="249"/>
      <c r="H538" s="249"/>
      <c r="I538" s="225"/>
    </row>
    <row r="539" spans="1:9" ht="21.95" customHeight="1" x14ac:dyDescent="0.25">
      <c r="A539" s="237">
        <v>21020303</v>
      </c>
      <c r="B539" s="238" t="s">
        <v>19</v>
      </c>
      <c r="C539" s="239"/>
      <c r="D539" s="12"/>
      <c r="E539" s="133" t="s">
        <v>439</v>
      </c>
      <c r="F539" s="249"/>
      <c r="G539" s="249"/>
      <c r="H539" s="249"/>
      <c r="I539" s="225"/>
    </row>
    <row r="540" spans="1:9" ht="21.95" customHeight="1" x14ac:dyDescent="0.25">
      <c r="A540" s="237">
        <v>21020304</v>
      </c>
      <c r="B540" s="238" t="s">
        <v>19</v>
      </c>
      <c r="C540" s="239"/>
      <c r="D540" s="12"/>
      <c r="E540" s="133" t="s">
        <v>398</v>
      </c>
      <c r="F540" s="249"/>
      <c r="G540" s="249"/>
      <c r="H540" s="249"/>
      <c r="I540" s="225"/>
    </row>
    <row r="541" spans="1:9" ht="21.95" customHeight="1" x14ac:dyDescent="0.25">
      <c r="A541" s="237">
        <v>21020312</v>
      </c>
      <c r="B541" s="238" t="s">
        <v>19</v>
      </c>
      <c r="C541" s="239"/>
      <c r="D541" s="12"/>
      <c r="E541" s="133" t="s">
        <v>440</v>
      </c>
      <c r="F541" s="249"/>
      <c r="G541" s="249"/>
      <c r="H541" s="249"/>
      <c r="I541" s="225"/>
    </row>
    <row r="542" spans="1:9" ht="21.95" customHeight="1" x14ac:dyDescent="0.25">
      <c r="A542" s="237">
        <v>21020315</v>
      </c>
      <c r="B542" s="238" t="s">
        <v>19</v>
      </c>
      <c r="C542" s="239"/>
      <c r="D542" s="12"/>
      <c r="E542" s="133" t="s">
        <v>441</v>
      </c>
      <c r="F542" s="249"/>
      <c r="G542" s="249"/>
      <c r="H542" s="249"/>
      <c r="I542" s="225"/>
    </row>
    <row r="543" spans="1:9" ht="21.95" customHeight="1" x14ac:dyDescent="0.25">
      <c r="A543" s="237">
        <v>21020314</v>
      </c>
      <c r="B543" s="238" t="s">
        <v>19</v>
      </c>
      <c r="C543" s="239"/>
      <c r="D543" s="12"/>
      <c r="E543" s="133" t="s">
        <v>521</v>
      </c>
      <c r="F543" s="249"/>
      <c r="G543" s="249"/>
      <c r="H543" s="249"/>
      <c r="I543" s="225"/>
    </row>
    <row r="544" spans="1:9" ht="21.95" customHeight="1" x14ac:dyDescent="0.25">
      <c r="A544" s="237">
        <v>21020305</v>
      </c>
      <c r="B544" s="238" t="s">
        <v>19</v>
      </c>
      <c r="C544" s="239"/>
      <c r="D544" s="12"/>
      <c r="E544" s="133" t="s">
        <v>522</v>
      </c>
      <c r="F544" s="249"/>
      <c r="G544" s="249"/>
      <c r="H544" s="249"/>
      <c r="I544" s="225"/>
    </row>
    <row r="545" spans="1:9" ht="21.95" customHeight="1" x14ac:dyDescent="0.25">
      <c r="A545" s="237">
        <v>21020306</v>
      </c>
      <c r="B545" s="238" t="s">
        <v>19</v>
      </c>
      <c r="C545" s="239"/>
      <c r="D545" s="12"/>
      <c r="E545" s="133" t="s">
        <v>523</v>
      </c>
      <c r="F545" s="249"/>
      <c r="G545" s="249"/>
      <c r="H545" s="249"/>
      <c r="I545" s="225"/>
    </row>
    <row r="546" spans="1:9" ht="21.95" customHeight="1" x14ac:dyDescent="0.25">
      <c r="A546" s="233">
        <v>21020400</v>
      </c>
      <c r="B546" s="234"/>
      <c r="C546" s="235"/>
      <c r="D546" s="234"/>
      <c r="E546" s="90" t="s">
        <v>451</v>
      </c>
      <c r="F546" s="249"/>
      <c r="G546" s="249"/>
      <c r="H546" s="249"/>
      <c r="I546" s="225"/>
    </row>
    <row r="547" spans="1:9" ht="21.95" customHeight="1" x14ac:dyDescent="0.25">
      <c r="A547" s="237">
        <v>21020401</v>
      </c>
      <c r="B547" s="238" t="s">
        <v>19</v>
      </c>
      <c r="C547" s="239"/>
      <c r="D547" s="19" t="s">
        <v>15</v>
      </c>
      <c r="E547" s="133" t="s">
        <v>437</v>
      </c>
      <c r="F547" s="249">
        <v>336667.2</v>
      </c>
      <c r="G547" s="249">
        <v>350695</v>
      </c>
      <c r="H547" s="249">
        <v>263021.25</v>
      </c>
      <c r="I547" s="225">
        <f>'NORMINAL ROLL'!E266</f>
        <v>242003.10399999999</v>
      </c>
    </row>
    <row r="548" spans="1:9" ht="21.95" customHeight="1" x14ac:dyDescent="0.25">
      <c r="A548" s="237">
        <v>21020402</v>
      </c>
      <c r="B548" s="238" t="s">
        <v>19</v>
      </c>
      <c r="C548" s="239"/>
      <c r="D548" s="19" t="s">
        <v>15</v>
      </c>
      <c r="E548" s="133" t="s">
        <v>438</v>
      </c>
      <c r="F548" s="249">
        <v>235182.88320000001</v>
      </c>
      <c r="G548" s="249">
        <v>244982.17</v>
      </c>
      <c r="H548" s="249">
        <v>183736.62750000003</v>
      </c>
      <c r="I548" s="225">
        <f>'NORMINAL ROLL'!F266</f>
        <v>138287.48800000001</v>
      </c>
    </row>
    <row r="549" spans="1:9" ht="21.95" customHeight="1" x14ac:dyDescent="0.25">
      <c r="A549" s="237">
        <v>21020403</v>
      </c>
      <c r="B549" s="238" t="s">
        <v>19</v>
      </c>
      <c r="C549" s="239"/>
      <c r="D549" s="19" t="s">
        <v>15</v>
      </c>
      <c r="E549" s="133" t="s">
        <v>439</v>
      </c>
      <c r="F549" s="249">
        <v>13992.624</v>
      </c>
      <c r="G549" s="249">
        <v>14575.65</v>
      </c>
      <c r="H549" s="249">
        <v>10931.737500000001</v>
      </c>
      <c r="I549" s="225">
        <f>'NORMINAL ROLL'!G266</f>
        <v>15122</v>
      </c>
    </row>
    <row r="550" spans="1:9" ht="21.95" customHeight="1" x14ac:dyDescent="0.25">
      <c r="A550" s="237">
        <v>21020404</v>
      </c>
      <c r="B550" s="238" t="s">
        <v>19</v>
      </c>
      <c r="C550" s="239"/>
      <c r="D550" s="19" t="s">
        <v>15</v>
      </c>
      <c r="E550" s="133" t="s">
        <v>398</v>
      </c>
      <c r="F550" s="249">
        <v>55768.991999999998</v>
      </c>
      <c r="G550" s="249">
        <v>58092.7</v>
      </c>
      <c r="H550" s="249">
        <v>43569.525000000001</v>
      </c>
      <c r="I550" s="225">
        <f>'NORMINAL ROLL'!H266</f>
        <v>34571.872000000003</v>
      </c>
    </row>
    <row r="551" spans="1:9" ht="21.95" customHeight="1" x14ac:dyDescent="0.25">
      <c r="A551" s="237">
        <v>21020407</v>
      </c>
      <c r="B551" s="238"/>
      <c r="C551" s="239"/>
      <c r="D551" s="19"/>
      <c r="E551" s="133" t="s">
        <v>477</v>
      </c>
      <c r="F551" s="249"/>
      <c r="G551" s="249"/>
      <c r="H551" s="249"/>
      <c r="I551" s="225">
        <f>'NORMINAL ROLL'!M266</f>
        <v>960000</v>
      </c>
    </row>
    <row r="552" spans="1:9" ht="21.95" customHeight="1" x14ac:dyDescent="0.25">
      <c r="A552" s="237">
        <v>21020412</v>
      </c>
      <c r="B552" s="238" t="s">
        <v>19</v>
      </c>
      <c r="C552" s="239"/>
      <c r="D552" s="12"/>
      <c r="E552" s="133" t="s">
        <v>440</v>
      </c>
      <c r="F552" s="249"/>
      <c r="G552" s="249"/>
      <c r="H552" s="249"/>
      <c r="I552" s="225"/>
    </row>
    <row r="553" spans="1:9" ht="21.95" customHeight="1" x14ac:dyDescent="0.25">
      <c r="A553" s="237">
        <v>21020415</v>
      </c>
      <c r="B553" s="238" t="s">
        <v>19</v>
      </c>
      <c r="C553" s="239"/>
      <c r="D553" s="19" t="s">
        <v>15</v>
      </c>
      <c r="E553" s="133" t="s">
        <v>441</v>
      </c>
      <c r="F553" s="249">
        <v>926517.13919999998</v>
      </c>
      <c r="G553" s="249">
        <v>965122.02</v>
      </c>
      <c r="H553" s="249">
        <v>723841.51500000001</v>
      </c>
      <c r="I553" s="225">
        <f>'NORMINAL ROLL'!I266</f>
        <v>123487.552</v>
      </c>
    </row>
    <row r="554" spans="1:9" ht="21.95" customHeight="1" x14ac:dyDescent="0.25">
      <c r="A554" s="233">
        <v>21020500</v>
      </c>
      <c r="B554" s="234"/>
      <c r="C554" s="235"/>
      <c r="D554" s="234"/>
      <c r="E554" s="90" t="s">
        <v>452</v>
      </c>
      <c r="F554" s="249"/>
      <c r="G554" s="249"/>
      <c r="H554" s="249"/>
      <c r="I554" s="225"/>
    </row>
    <row r="555" spans="1:9" ht="21.95" customHeight="1" x14ac:dyDescent="0.25">
      <c r="A555" s="237">
        <v>21020501</v>
      </c>
      <c r="B555" s="238" t="s">
        <v>19</v>
      </c>
      <c r="C555" s="239"/>
      <c r="D555" s="19" t="s">
        <v>15</v>
      </c>
      <c r="E555" s="133" t="s">
        <v>437</v>
      </c>
      <c r="F555" s="249">
        <v>87227.60639999999</v>
      </c>
      <c r="G555" s="249">
        <v>90862.09</v>
      </c>
      <c r="H555" s="249">
        <v>68146.56749999999</v>
      </c>
      <c r="I555" s="225">
        <f>'NORMINAL ROLL'!E263</f>
        <v>60012.049999999996</v>
      </c>
    </row>
    <row r="556" spans="1:9" ht="21.95" customHeight="1" x14ac:dyDescent="0.25">
      <c r="A556" s="338">
        <v>21020502</v>
      </c>
      <c r="B556" s="238" t="s">
        <v>19</v>
      </c>
      <c r="C556" s="247"/>
      <c r="D556" s="19" t="s">
        <v>15</v>
      </c>
      <c r="E556" s="133" t="s">
        <v>438</v>
      </c>
      <c r="F556" s="249">
        <v>56160.0864</v>
      </c>
      <c r="G556" s="249">
        <v>58500.09</v>
      </c>
      <c r="H556" s="249">
        <v>43875.067499999997</v>
      </c>
      <c r="I556" s="225">
        <f>'NORMINAL ROLL'!F263</f>
        <v>34292.6</v>
      </c>
    </row>
    <row r="557" spans="1:9" ht="21.95" customHeight="1" x14ac:dyDescent="0.25">
      <c r="A557" s="338">
        <v>21020503</v>
      </c>
      <c r="B557" s="238" t="s">
        <v>19</v>
      </c>
      <c r="C557" s="247"/>
      <c r="D557" s="19" t="s">
        <v>15</v>
      </c>
      <c r="E557" s="133" t="s">
        <v>439</v>
      </c>
      <c r="F557" s="249">
        <v>7398.72</v>
      </c>
      <c r="G557" s="249">
        <v>7707</v>
      </c>
      <c r="H557" s="249">
        <v>5780.25</v>
      </c>
      <c r="I557" s="225">
        <f>'NORMINAL ROLL'!G263</f>
        <v>5400</v>
      </c>
    </row>
    <row r="558" spans="1:9" ht="21.95" customHeight="1" x14ac:dyDescent="0.25">
      <c r="A558" s="338">
        <v>21020504</v>
      </c>
      <c r="B558" s="238" t="s">
        <v>19</v>
      </c>
      <c r="C558" s="247"/>
      <c r="D558" s="19" t="s">
        <v>15</v>
      </c>
      <c r="E558" s="133" t="s">
        <v>398</v>
      </c>
      <c r="F558" s="249">
        <v>10097.280000000001</v>
      </c>
      <c r="G558" s="249">
        <v>10518</v>
      </c>
      <c r="H558" s="249">
        <v>7888.5</v>
      </c>
      <c r="I558" s="225">
        <f>'NORMINAL ROLL'!H263</f>
        <v>8573.15</v>
      </c>
    </row>
    <row r="559" spans="1:9" ht="21.95" customHeight="1" x14ac:dyDescent="0.25">
      <c r="A559" s="338">
        <v>21020507</v>
      </c>
      <c r="B559" s="238"/>
      <c r="C559" s="247"/>
      <c r="D559" s="19"/>
      <c r="E559" s="133" t="s">
        <v>477</v>
      </c>
      <c r="F559" s="249"/>
      <c r="G559" s="249"/>
      <c r="H559" s="249"/>
      <c r="I559" s="225">
        <f>'NORMINAL ROLL'!M263</f>
        <v>480000</v>
      </c>
    </row>
    <row r="560" spans="1:9" ht="21.95" customHeight="1" x14ac:dyDescent="0.25">
      <c r="A560" s="338">
        <v>21020512</v>
      </c>
      <c r="B560" s="238" t="s">
        <v>19</v>
      </c>
      <c r="C560" s="247"/>
      <c r="D560" s="12"/>
      <c r="E560" s="133" t="s">
        <v>440</v>
      </c>
      <c r="F560" s="249"/>
      <c r="G560" s="249"/>
      <c r="H560" s="249"/>
      <c r="I560" s="225"/>
    </row>
    <row r="561" spans="1:9" ht="21.95" customHeight="1" x14ac:dyDescent="0.25">
      <c r="A561" s="338">
        <v>21020515</v>
      </c>
      <c r="B561" s="238" t="s">
        <v>19</v>
      </c>
      <c r="C561" s="247"/>
      <c r="D561" s="19" t="s">
        <v>15</v>
      </c>
      <c r="E561" s="133" t="s">
        <v>441</v>
      </c>
      <c r="F561" s="249">
        <v>72630.163199999995</v>
      </c>
      <c r="G561" s="249">
        <v>75656.42</v>
      </c>
      <c r="H561" s="249">
        <v>56742.315000000002</v>
      </c>
      <c r="I561" s="225">
        <f>'NORMINAL ROLL'!I263</f>
        <v>73488.83</v>
      </c>
    </row>
    <row r="562" spans="1:9" ht="21.95" customHeight="1" x14ac:dyDescent="0.25">
      <c r="A562" s="243">
        <v>21020600</v>
      </c>
      <c r="B562" s="244"/>
      <c r="C562" s="245"/>
      <c r="D562" s="244"/>
      <c r="E562" s="90" t="s">
        <v>408</v>
      </c>
      <c r="F562" s="249"/>
      <c r="G562" s="249"/>
      <c r="H562" s="249"/>
      <c r="I562" s="225"/>
    </row>
    <row r="563" spans="1:9" ht="21.95" customHeight="1" x14ac:dyDescent="0.25">
      <c r="A563" s="338">
        <v>21020605</v>
      </c>
      <c r="B563" s="238" t="s">
        <v>19</v>
      </c>
      <c r="C563" s="247"/>
      <c r="D563" s="12"/>
      <c r="E563" s="96" t="s">
        <v>501</v>
      </c>
      <c r="F563" s="249"/>
      <c r="G563" s="249"/>
      <c r="H563" s="249"/>
      <c r="I563" s="225"/>
    </row>
    <row r="564" spans="1:9" ht="21.95" customHeight="1" x14ac:dyDescent="0.25">
      <c r="A564" s="250">
        <v>22020000</v>
      </c>
      <c r="B564" s="251"/>
      <c r="C564" s="252"/>
      <c r="D564" s="251"/>
      <c r="E564" s="171" t="s">
        <v>410</v>
      </c>
      <c r="F564" s="249"/>
      <c r="G564" s="249"/>
      <c r="H564" s="249"/>
      <c r="I564" s="225"/>
    </row>
    <row r="565" spans="1:9" ht="21.95" customHeight="1" x14ac:dyDescent="0.25">
      <c r="A565" s="250">
        <v>22020100</v>
      </c>
      <c r="B565" s="251"/>
      <c r="C565" s="252"/>
      <c r="D565" s="251"/>
      <c r="E565" s="171" t="s">
        <v>468</v>
      </c>
      <c r="F565" s="249"/>
      <c r="G565" s="249"/>
      <c r="H565" s="249"/>
      <c r="I565" s="225"/>
    </row>
    <row r="566" spans="1:9" ht="21.95" customHeight="1" x14ac:dyDescent="0.25">
      <c r="A566" s="198">
        <v>22020102</v>
      </c>
      <c r="B566" s="238" t="s">
        <v>14</v>
      </c>
      <c r="C566" s="199"/>
      <c r="D566" s="19" t="s">
        <v>15</v>
      </c>
      <c r="E566" s="242" t="s">
        <v>412</v>
      </c>
      <c r="F566" s="249"/>
      <c r="G566" s="249">
        <v>200000</v>
      </c>
      <c r="H566" s="249"/>
      <c r="I566" s="225">
        <v>200000</v>
      </c>
    </row>
    <row r="567" spans="1:9" ht="21.95" customHeight="1" x14ac:dyDescent="0.25">
      <c r="A567" s="250">
        <v>22020300</v>
      </c>
      <c r="B567" s="251"/>
      <c r="C567" s="252"/>
      <c r="D567" s="251"/>
      <c r="E567" s="171" t="s">
        <v>455</v>
      </c>
      <c r="F567" s="249"/>
      <c r="G567" s="249"/>
      <c r="H567" s="249"/>
      <c r="I567" s="225"/>
    </row>
    <row r="568" spans="1:9" ht="21.95" customHeight="1" x14ac:dyDescent="0.25">
      <c r="A568" s="198">
        <v>22020301</v>
      </c>
      <c r="B568" s="238" t="s">
        <v>19</v>
      </c>
      <c r="C568" s="199"/>
      <c r="D568" s="19" t="s">
        <v>15</v>
      </c>
      <c r="E568" s="242" t="s">
        <v>533</v>
      </c>
      <c r="F568" s="249">
        <v>446825.75</v>
      </c>
      <c r="G568" s="249">
        <v>5000000</v>
      </c>
      <c r="H568" s="249">
        <v>700000</v>
      </c>
      <c r="I568" s="225">
        <v>5000000</v>
      </c>
    </row>
    <row r="569" spans="1:9" ht="21.95" customHeight="1" x14ac:dyDescent="0.25">
      <c r="A569" s="198">
        <v>22020305</v>
      </c>
      <c r="B569" s="625" t="s">
        <v>19</v>
      </c>
      <c r="C569" s="199"/>
      <c r="D569" s="179"/>
      <c r="E569" s="346" t="s">
        <v>534</v>
      </c>
      <c r="F569" s="249"/>
      <c r="G569" s="249"/>
      <c r="H569" s="249"/>
      <c r="I569" s="225"/>
    </row>
    <row r="570" spans="1:9" ht="21.95" customHeight="1" x14ac:dyDescent="0.25">
      <c r="A570" s="250">
        <v>22021000</v>
      </c>
      <c r="B570" s="251"/>
      <c r="C570" s="252"/>
      <c r="D570" s="251"/>
      <c r="E570" s="171" t="s">
        <v>424</v>
      </c>
      <c r="F570" s="249"/>
      <c r="G570" s="249"/>
      <c r="H570" s="249"/>
      <c r="I570" s="225"/>
    </row>
    <row r="571" spans="1:9" ht="21.95" customHeight="1" thickBot="1" x14ac:dyDescent="0.3">
      <c r="A571" s="602">
        <v>22021017</v>
      </c>
      <c r="B571" s="603" t="s">
        <v>19</v>
      </c>
      <c r="C571" s="604"/>
      <c r="D571" s="24" t="s">
        <v>15</v>
      </c>
      <c r="E571" s="606" t="s">
        <v>535</v>
      </c>
      <c r="F571" s="593"/>
      <c r="G571" s="593">
        <v>600000</v>
      </c>
      <c r="H571" s="593">
        <v>32000</v>
      </c>
      <c r="I571" s="594">
        <v>1000000</v>
      </c>
    </row>
    <row r="572" spans="1:9" ht="21.95" customHeight="1" thickBot="1" x14ac:dyDescent="0.3">
      <c r="A572" s="597"/>
      <c r="B572" s="462"/>
      <c r="C572" s="463"/>
      <c r="D572" s="462"/>
      <c r="E572" s="609" t="s">
        <v>519</v>
      </c>
      <c r="F572" s="460">
        <f>SUM(F531:F563)</f>
        <v>3645785.4144000001</v>
      </c>
      <c r="G572" s="460">
        <f>SUM(G531:G563)</f>
        <v>633797693.13999999</v>
      </c>
      <c r="H572" s="460">
        <f>SUM(H531:H563)</f>
        <v>2848269.8549999995</v>
      </c>
      <c r="I572" s="460">
        <f>SUM(I531:I563)</f>
        <v>3038139.0860000001</v>
      </c>
    </row>
    <row r="573" spans="1:9" ht="21.95" customHeight="1" thickBot="1" x14ac:dyDescent="0.3">
      <c r="A573" s="260"/>
      <c r="B573" s="228"/>
      <c r="C573" s="261"/>
      <c r="D573" s="228"/>
      <c r="E573" s="287" t="s">
        <v>410</v>
      </c>
      <c r="F573" s="336">
        <f>SUM(F566:F571)</f>
        <v>446825.75</v>
      </c>
      <c r="G573" s="336">
        <f>SUM(G566:G571)</f>
        <v>5800000</v>
      </c>
      <c r="H573" s="336">
        <f>SUM(H566:H571)</f>
        <v>732000</v>
      </c>
      <c r="I573" s="336">
        <f>SUM(I566:I571)</f>
        <v>6200000</v>
      </c>
    </row>
    <row r="574" spans="1:9" ht="21.95" customHeight="1" thickBot="1" x14ac:dyDescent="0.3">
      <c r="A574" s="347"/>
      <c r="B574" s="348"/>
      <c r="C574" s="349"/>
      <c r="D574" s="348"/>
      <c r="E574" s="350" t="s">
        <v>51</v>
      </c>
      <c r="F574" s="336">
        <f>F572+F573</f>
        <v>4092611.1644000001</v>
      </c>
      <c r="G574" s="336">
        <f>G572+G573</f>
        <v>639597693.13999999</v>
      </c>
      <c r="H574" s="336">
        <f>H572+H573</f>
        <v>3580269.8549999995</v>
      </c>
      <c r="I574" s="336">
        <f>I572+I573</f>
        <v>9238139.0859999992</v>
      </c>
    </row>
    <row r="575" spans="1:9" ht="28.5" x14ac:dyDescent="0.45">
      <c r="A575" s="1235" t="s">
        <v>0</v>
      </c>
      <c r="B575" s="1236"/>
      <c r="C575" s="1236"/>
      <c r="D575" s="1236"/>
      <c r="E575" s="1236"/>
      <c r="F575" s="1236"/>
      <c r="G575" s="1236"/>
      <c r="H575" s="1236"/>
      <c r="I575" s="1237"/>
    </row>
    <row r="576" spans="1:9" ht="22.5" x14ac:dyDescent="0.3">
      <c r="A576" s="1238" t="s">
        <v>1</v>
      </c>
      <c r="B576" s="1239"/>
      <c r="C576" s="1239"/>
      <c r="D576" s="1239"/>
      <c r="E576" s="1239"/>
      <c r="F576" s="1239"/>
      <c r="G576" s="1239"/>
      <c r="H576" s="1239"/>
      <c r="I576" s="1240"/>
    </row>
    <row r="577" spans="1:9" ht="22.5" x14ac:dyDescent="0.3">
      <c r="A577" s="1238" t="s">
        <v>879</v>
      </c>
      <c r="B577" s="1239"/>
      <c r="C577" s="1239"/>
      <c r="D577" s="1239"/>
      <c r="E577" s="1239"/>
      <c r="F577" s="1239"/>
      <c r="G577" s="1239"/>
      <c r="H577" s="1239"/>
      <c r="I577" s="1240"/>
    </row>
    <row r="578" spans="1:9" ht="30.75" customHeight="1" thickBot="1" x14ac:dyDescent="0.3">
      <c r="A578" s="1244" t="s">
        <v>369</v>
      </c>
      <c r="B578" s="1245"/>
      <c r="C578" s="1245"/>
      <c r="D578" s="1245"/>
      <c r="E578" s="1245"/>
      <c r="F578" s="1245"/>
      <c r="G578" s="1245"/>
      <c r="H578" s="1245"/>
      <c r="I578" s="1246"/>
    </row>
    <row r="579" spans="1:9" ht="30" customHeight="1" thickBot="1" x14ac:dyDescent="0.3">
      <c r="A579" s="1256" t="s">
        <v>536</v>
      </c>
      <c r="B579" s="1257"/>
      <c r="C579" s="1257"/>
      <c r="D579" s="1257"/>
      <c r="E579" s="1257"/>
      <c r="F579" s="1257"/>
      <c r="G579" s="1257"/>
      <c r="H579" s="1257"/>
      <c r="I579" s="1258"/>
    </row>
    <row r="580" spans="1:9" s="220" customFormat="1" ht="53.25" customHeight="1" thickBot="1" x14ac:dyDescent="0.3">
      <c r="A580" s="191" t="s">
        <v>537</v>
      </c>
      <c r="B580" s="2" t="s">
        <v>78</v>
      </c>
      <c r="C580" s="192" t="s">
        <v>371</v>
      </c>
      <c r="D580" s="2" t="s">
        <v>4</v>
      </c>
      <c r="E580" s="193" t="s">
        <v>79</v>
      </c>
      <c r="F580" s="2" t="s">
        <v>372</v>
      </c>
      <c r="G580" s="2" t="s">
        <v>7</v>
      </c>
      <c r="H580" s="2" t="s">
        <v>740</v>
      </c>
      <c r="I580" s="2" t="s">
        <v>882</v>
      </c>
    </row>
    <row r="581" spans="1:9" ht="30" customHeight="1" x14ac:dyDescent="0.25">
      <c r="A581" s="194">
        <v>51702500000</v>
      </c>
      <c r="B581" s="323" t="s">
        <v>19</v>
      </c>
      <c r="C581" s="351"/>
      <c r="D581" s="352"/>
      <c r="E581" s="196" t="s">
        <v>538</v>
      </c>
      <c r="F581" s="353">
        <f>F654</f>
        <v>1007015038.46</v>
      </c>
      <c r="G581" s="353">
        <f>G654</f>
        <v>1118620000</v>
      </c>
      <c r="H581" s="353">
        <f>H654</f>
        <v>756964500</v>
      </c>
      <c r="I581" s="353">
        <f>I654</f>
        <v>2009729543</v>
      </c>
    </row>
    <row r="582" spans="1:9" ht="30" customHeight="1" x14ac:dyDescent="0.25">
      <c r="A582" s="198">
        <v>505100300101</v>
      </c>
      <c r="B582" s="323" t="s">
        <v>19</v>
      </c>
      <c r="C582" s="354"/>
      <c r="D582" s="251"/>
      <c r="E582" s="133" t="s">
        <v>378</v>
      </c>
      <c r="F582" s="355">
        <f>F715</f>
        <v>142347480.14400002</v>
      </c>
      <c r="G582" s="355">
        <f>G715</f>
        <v>201350583.72</v>
      </c>
      <c r="H582" s="355">
        <f>H715</f>
        <v>96735006.23999998</v>
      </c>
      <c r="I582" s="355">
        <f>I715</f>
        <v>243030105.64399999</v>
      </c>
    </row>
    <row r="583" spans="1:9" ht="30" customHeight="1" x14ac:dyDescent="0.25">
      <c r="A583" s="198">
        <v>505100300102</v>
      </c>
      <c r="B583" s="323" t="s">
        <v>19</v>
      </c>
      <c r="C583" s="354"/>
      <c r="D583" s="251"/>
      <c r="E583" s="133" t="s">
        <v>539</v>
      </c>
      <c r="F583" s="355">
        <f>F782</f>
        <v>62324855.652000003</v>
      </c>
      <c r="G583" s="355">
        <f>G782</f>
        <v>118860044.40000001</v>
      </c>
      <c r="H583" s="355">
        <f>H782</f>
        <v>153045533.30000001</v>
      </c>
      <c r="I583" s="355">
        <f>I782</f>
        <v>231894953.58500001</v>
      </c>
    </row>
    <row r="584" spans="1:9" ht="30" customHeight="1" x14ac:dyDescent="0.25">
      <c r="A584" s="198">
        <v>505100300103</v>
      </c>
      <c r="B584" s="323" t="s">
        <v>19</v>
      </c>
      <c r="C584" s="354"/>
      <c r="D584" s="251"/>
      <c r="E584" s="133" t="s">
        <v>540</v>
      </c>
      <c r="F584" s="355">
        <f>F844</f>
        <v>13291169.828</v>
      </c>
      <c r="G584" s="355">
        <f>G844</f>
        <v>33242752.399999999</v>
      </c>
      <c r="H584" s="355">
        <f>H844</f>
        <v>13450564.300000001</v>
      </c>
      <c r="I584" s="355">
        <f>I844</f>
        <v>26307811.73</v>
      </c>
    </row>
    <row r="585" spans="1:9" ht="30" customHeight="1" x14ac:dyDescent="0.25">
      <c r="A585" s="198">
        <v>505100300104</v>
      </c>
      <c r="B585" s="323" t="s">
        <v>19</v>
      </c>
      <c r="C585" s="354"/>
      <c r="D585" s="251"/>
      <c r="E585" s="133" t="s">
        <v>541</v>
      </c>
      <c r="F585" s="355">
        <f>F889</f>
        <v>1200000</v>
      </c>
      <c r="G585" s="355">
        <f>G889</f>
        <v>12000000</v>
      </c>
      <c r="H585" s="355">
        <f>H889</f>
        <v>6543000</v>
      </c>
      <c r="I585" s="355">
        <f>I889</f>
        <v>27623526.122000001</v>
      </c>
    </row>
    <row r="586" spans="1:9" ht="30" customHeight="1" x14ac:dyDescent="0.25">
      <c r="A586" s="198">
        <v>505100300105</v>
      </c>
      <c r="B586" s="323" t="s">
        <v>19</v>
      </c>
      <c r="C586" s="354"/>
      <c r="D586" s="251"/>
      <c r="E586" s="133" t="s">
        <v>542</v>
      </c>
      <c r="F586" s="355">
        <f>F940</f>
        <v>8706093.4758000001</v>
      </c>
      <c r="G586" s="355">
        <f>G940</f>
        <v>21130094.420000002</v>
      </c>
      <c r="H586" s="355">
        <f>H940</f>
        <v>7995630.8149999995</v>
      </c>
      <c r="I586" s="355">
        <f>I940</f>
        <v>10500000</v>
      </c>
    </row>
    <row r="587" spans="1:9" ht="30" customHeight="1" x14ac:dyDescent="0.25">
      <c r="A587" s="198">
        <v>505100300106</v>
      </c>
      <c r="B587" s="323" t="s">
        <v>19</v>
      </c>
      <c r="C587" s="354"/>
      <c r="D587" s="251"/>
      <c r="E587" s="133" t="s">
        <v>543</v>
      </c>
      <c r="F587" s="355">
        <f>F993</f>
        <v>578431.07999999996</v>
      </c>
      <c r="G587" s="355">
        <f>G993</f>
        <v>1760178.5320000001</v>
      </c>
      <c r="H587" s="355">
        <f>H993</f>
        <v>715133.89899999986</v>
      </c>
      <c r="I587" s="355">
        <f>I993</f>
        <v>100000</v>
      </c>
    </row>
    <row r="588" spans="1:9" ht="30" customHeight="1" thickBot="1" x14ac:dyDescent="0.3">
      <c r="A588" s="254">
        <v>505100300107</v>
      </c>
      <c r="B588" s="323" t="s">
        <v>19</v>
      </c>
      <c r="C588" s="356"/>
      <c r="D588" s="216"/>
      <c r="E588" s="144" t="s">
        <v>544</v>
      </c>
      <c r="F588" s="357">
        <f>F1051</f>
        <v>4506781.0748000005</v>
      </c>
      <c r="G588" s="357">
        <f>G1051</f>
        <v>13022159.48</v>
      </c>
      <c r="H588" s="357">
        <f>H1051</f>
        <v>4228284.6099999994</v>
      </c>
      <c r="I588" s="357">
        <f>I1051</f>
        <v>5300000</v>
      </c>
    </row>
    <row r="589" spans="1:9" ht="30" customHeight="1" thickBot="1" x14ac:dyDescent="0.3">
      <c r="A589" s="260"/>
      <c r="B589" s="228"/>
      <c r="C589" s="261"/>
      <c r="D589" s="228"/>
      <c r="E589" s="287" t="s">
        <v>51</v>
      </c>
      <c r="F589" s="302">
        <f>SUM(F581:F588)</f>
        <v>1239969849.7146001</v>
      </c>
      <c r="G589" s="302">
        <f>SUM(G581:G588)</f>
        <v>1519985812.9520004</v>
      </c>
      <c r="H589" s="302">
        <f>SUM(H581:H588)</f>
        <v>1039677653.164</v>
      </c>
      <c r="I589" s="302">
        <f>SUM(I581:I588)</f>
        <v>2554485940.0810003</v>
      </c>
    </row>
    <row r="590" spans="1:9" ht="30" customHeight="1" thickBot="1" x14ac:dyDescent="0.3">
      <c r="A590" s="1266" t="s">
        <v>385</v>
      </c>
      <c r="B590" s="1266"/>
      <c r="C590" s="1266"/>
      <c r="D590" s="1266"/>
      <c r="E590" s="1266"/>
      <c r="F590" s="1266"/>
      <c r="G590" s="1266"/>
      <c r="H590" s="1266"/>
      <c r="I590" s="1266"/>
    </row>
    <row r="591" spans="1:9" ht="30" customHeight="1" thickBot="1" x14ac:dyDescent="0.3">
      <c r="A591" s="260"/>
      <c r="B591" s="228"/>
      <c r="C591" s="261"/>
      <c r="D591" s="228"/>
      <c r="E591" s="287" t="s">
        <v>47</v>
      </c>
      <c r="F591" s="302">
        <f t="shared" ref="F591:I592" si="11">F652+F713+F780+F842+F887+F938+F991+F1049</f>
        <v>1032067540.5046</v>
      </c>
      <c r="G591" s="302">
        <f t="shared" si="11"/>
        <v>1086695812.9520001</v>
      </c>
      <c r="H591" s="302">
        <f t="shared" si="11"/>
        <v>780912024.71399999</v>
      </c>
      <c r="I591" s="302">
        <f t="shared" si="11"/>
        <v>2029285940.0810001</v>
      </c>
    </row>
    <row r="592" spans="1:9" ht="30" customHeight="1" thickBot="1" x14ac:dyDescent="0.3">
      <c r="A592" s="260"/>
      <c r="B592" s="228"/>
      <c r="C592" s="261"/>
      <c r="D592" s="228"/>
      <c r="E592" s="287" t="s">
        <v>49</v>
      </c>
      <c r="F592" s="302">
        <f t="shared" si="11"/>
        <v>207902309.21000004</v>
      </c>
      <c r="G592" s="302">
        <f t="shared" si="11"/>
        <v>433290000</v>
      </c>
      <c r="H592" s="302">
        <f t="shared" si="11"/>
        <v>258765628.44999999</v>
      </c>
      <c r="I592" s="302">
        <f t="shared" si="11"/>
        <v>525200000</v>
      </c>
    </row>
    <row r="593" spans="1:9" ht="30" customHeight="1" thickBot="1" x14ac:dyDescent="0.3">
      <c r="A593" s="260"/>
      <c r="B593" s="228"/>
      <c r="C593" s="261"/>
      <c r="D593" s="228"/>
      <c r="E593" s="287" t="s">
        <v>51</v>
      </c>
      <c r="F593" s="302">
        <f>F591+F592</f>
        <v>1239969849.7146001</v>
      </c>
      <c r="G593" s="302">
        <f>G591+G592</f>
        <v>1519985812.9520001</v>
      </c>
      <c r="H593" s="302">
        <f>H591+H592</f>
        <v>1039677653.164</v>
      </c>
      <c r="I593" s="302">
        <f>I591+I592</f>
        <v>2554485940.0810003</v>
      </c>
    </row>
    <row r="594" spans="1:9" ht="28.5" x14ac:dyDescent="0.45">
      <c r="A594" s="1235" t="s">
        <v>0</v>
      </c>
      <c r="B594" s="1236"/>
      <c r="C594" s="1236"/>
      <c r="D594" s="1236"/>
      <c r="E594" s="1236"/>
      <c r="F594" s="1236"/>
      <c r="G594" s="1236"/>
      <c r="H594" s="1236"/>
      <c r="I594" s="1237"/>
    </row>
    <row r="595" spans="1:9" ht="22.5" x14ac:dyDescent="0.3">
      <c r="A595" s="1238" t="s">
        <v>1</v>
      </c>
      <c r="B595" s="1239"/>
      <c r="C595" s="1239"/>
      <c r="D595" s="1239"/>
      <c r="E595" s="1239"/>
      <c r="F595" s="1239"/>
      <c r="G595" s="1239"/>
      <c r="H595" s="1239"/>
      <c r="I595" s="1240"/>
    </row>
    <row r="596" spans="1:9" ht="22.5" x14ac:dyDescent="0.3">
      <c r="A596" s="1238" t="s">
        <v>879</v>
      </c>
      <c r="B596" s="1239"/>
      <c r="C596" s="1239"/>
      <c r="D596" s="1239"/>
      <c r="E596" s="1239"/>
      <c r="F596" s="1239"/>
      <c r="G596" s="1239"/>
      <c r="H596" s="1239"/>
      <c r="I596" s="1240"/>
    </row>
    <row r="597" spans="1:9" ht="18.75" customHeight="1" thickBot="1" x14ac:dyDescent="0.3">
      <c r="A597" s="1244" t="s">
        <v>369</v>
      </c>
      <c r="B597" s="1245"/>
      <c r="C597" s="1245"/>
      <c r="D597" s="1245"/>
      <c r="E597" s="1245"/>
      <c r="F597" s="1245"/>
      <c r="G597" s="1245"/>
      <c r="H597" s="1245"/>
      <c r="I597" s="1246"/>
    </row>
    <row r="598" spans="1:9" thickBot="1" x14ac:dyDescent="0.3">
      <c r="A598" s="1253" t="s">
        <v>545</v>
      </c>
      <c r="B598" s="1254"/>
      <c r="C598" s="1254"/>
      <c r="D598" s="1254"/>
      <c r="E598" s="1254"/>
      <c r="F598" s="1254"/>
      <c r="G598" s="1254"/>
      <c r="H598" s="1254"/>
      <c r="I598" s="1255"/>
    </row>
    <row r="599" spans="1:9" ht="36.75" thickBot="1" x14ac:dyDescent="0.3">
      <c r="A599" s="595" t="s">
        <v>370</v>
      </c>
      <c r="B599" s="511" t="s">
        <v>78</v>
      </c>
      <c r="C599" s="596" t="s">
        <v>371</v>
      </c>
      <c r="D599" s="511" t="s">
        <v>4</v>
      </c>
      <c r="E599" s="574" t="s">
        <v>79</v>
      </c>
      <c r="F599" s="407" t="s">
        <v>372</v>
      </c>
      <c r="G599" s="407" t="s">
        <v>7</v>
      </c>
      <c r="H599" s="407" t="s">
        <v>740</v>
      </c>
      <c r="I599" s="407" t="s">
        <v>882</v>
      </c>
    </row>
    <row r="600" spans="1:9" ht="21.95" customHeight="1" x14ac:dyDescent="0.25">
      <c r="A600" s="270">
        <v>20000000</v>
      </c>
      <c r="B600" s="271"/>
      <c r="C600" s="272"/>
      <c r="D600" s="271"/>
      <c r="E600" s="114" t="s">
        <v>44</v>
      </c>
      <c r="F600" s="273"/>
      <c r="G600" s="273"/>
      <c r="H600" s="273"/>
      <c r="I600" s="274"/>
    </row>
    <row r="601" spans="1:9" ht="21.95" customHeight="1" x14ac:dyDescent="0.25">
      <c r="A601" s="233">
        <v>21000000</v>
      </c>
      <c r="B601" s="234"/>
      <c r="C601" s="235"/>
      <c r="D601" s="234"/>
      <c r="E601" s="90" t="s">
        <v>47</v>
      </c>
      <c r="F601" s="224"/>
      <c r="G601" s="224"/>
      <c r="H601" s="224"/>
      <c r="I601" s="236"/>
    </row>
    <row r="602" spans="1:9" ht="21.95" customHeight="1" x14ac:dyDescent="0.25">
      <c r="A602" s="233">
        <v>21010000</v>
      </c>
      <c r="B602" s="234"/>
      <c r="C602" s="235"/>
      <c r="D602" s="234"/>
      <c r="E602" s="90" t="s">
        <v>392</v>
      </c>
      <c r="F602" s="224"/>
      <c r="G602" s="224"/>
      <c r="H602" s="224"/>
      <c r="I602" s="236"/>
    </row>
    <row r="603" spans="1:9" ht="21.95" customHeight="1" x14ac:dyDescent="0.25">
      <c r="A603" s="237">
        <v>21010103</v>
      </c>
      <c r="B603" s="238" t="s">
        <v>19</v>
      </c>
      <c r="C603" s="239"/>
      <c r="D603" s="19" t="s">
        <v>15</v>
      </c>
      <c r="E603" s="96" t="s">
        <v>431</v>
      </c>
      <c r="F603" s="249">
        <v>983445667</v>
      </c>
      <c r="G603" s="249">
        <v>988000000</v>
      </c>
      <c r="H603" s="249">
        <v>741000000</v>
      </c>
      <c r="I603" s="225">
        <v>1398776543</v>
      </c>
    </row>
    <row r="604" spans="1:9" ht="21.95" customHeight="1" x14ac:dyDescent="0.25">
      <c r="A604" s="237">
        <v>21010104</v>
      </c>
      <c r="B604" s="238" t="s">
        <v>19</v>
      </c>
      <c r="C604" s="239"/>
      <c r="D604" s="77"/>
      <c r="E604" s="96" t="s">
        <v>432</v>
      </c>
      <c r="F604" s="249"/>
      <c r="G604" s="249"/>
      <c r="H604" s="249"/>
      <c r="I604" s="225"/>
    </row>
    <row r="605" spans="1:9" ht="21.95" customHeight="1" x14ac:dyDescent="0.25">
      <c r="A605" s="237">
        <v>21010105</v>
      </c>
      <c r="B605" s="238" t="s">
        <v>19</v>
      </c>
      <c r="C605" s="239"/>
      <c r="D605" s="77"/>
      <c r="E605" s="96" t="s">
        <v>433</v>
      </c>
      <c r="F605" s="249"/>
      <c r="G605" s="249"/>
      <c r="H605" s="249"/>
      <c r="I605" s="225"/>
    </row>
    <row r="606" spans="1:9" ht="21.95" customHeight="1" x14ac:dyDescent="0.25">
      <c r="A606" s="237">
        <v>21010106</v>
      </c>
      <c r="B606" s="238" t="s">
        <v>19</v>
      </c>
      <c r="C606" s="239"/>
      <c r="D606" s="12"/>
      <c r="E606" s="96" t="s">
        <v>499</v>
      </c>
      <c r="F606" s="249"/>
      <c r="G606" s="249"/>
      <c r="H606" s="249"/>
      <c r="I606" s="225"/>
    </row>
    <row r="607" spans="1:9" ht="21.95" customHeight="1" x14ac:dyDescent="0.25">
      <c r="A607" s="275"/>
      <c r="B607" s="238" t="s">
        <v>19</v>
      </c>
      <c r="C607" s="239"/>
      <c r="D607" s="12"/>
      <c r="E607" s="96" t="s">
        <v>435</v>
      </c>
      <c r="F607" s="249"/>
      <c r="G607" s="249">
        <v>25620000</v>
      </c>
      <c r="H607" s="249"/>
      <c r="I607" s="225"/>
    </row>
    <row r="608" spans="1:9" ht="21.95" customHeight="1" x14ac:dyDescent="0.25">
      <c r="A608" s="275"/>
      <c r="B608" s="238"/>
      <c r="C608" s="239"/>
      <c r="D608" s="12"/>
      <c r="E608" s="96" t="s">
        <v>477</v>
      </c>
      <c r="F608" s="249"/>
      <c r="G608" s="249"/>
      <c r="H608" s="249"/>
      <c r="I608" s="225">
        <v>505953000</v>
      </c>
    </row>
    <row r="609" spans="1:9" ht="37.5" customHeight="1" x14ac:dyDescent="0.25">
      <c r="A609" s="233">
        <v>21020300</v>
      </c>
      <c r="B609" s="234"/>
      <c r="C609" s="235"/>
      <c r="D609" s="234"/>
      <c r="E609" s="90" t="s">
        <v>436</v>
      </c>
      <c r="F609" s="249"/>
      <c r="G609" s="249"/>
      <c r="H609" s="249"/>
      <c r="I609" s="225"/>
    </row>
    <row r="610" spans="1:9" ht="21.95" customHeight="1" x14ac:dyDescent="0.25">
      <c r="A610" s="237">
        <v>21020301</v>
      </c>
      <c r="B610" s="238" t="s">
        <v>19</v>
      </c>
      <c r="C610" s="239"/>
      <c r="D610" s="12"/>
      <c r="E610" s="133" t="s">
        <v>437</v>
      </c>
      <c r="F610" s="249"/>
      <c r="G610" s="249"/>
      <c r="H610" s="249"/>
      <c r="I610" s="225"/>
    </row>
    <row r="611" spans="1:9" ht="21.95" customHeight="1" x14ac:dyDescent="0.25">
      <c r="A611" s="237">
        <v>21020302</v>
      </c>
      <c r="B611" s="238" t="s">
        <v>19</v>
      </c>
      <c r="C611" s="239"/>
      <c r="D611" s="12"/>
      <c r="E611" s="133" t="s">
        <v>438</v>
      </c>
      <c r="F611" s="249"/>
      <c r="G611" s="249"/>
      <c r="H611" s="249"/>
      <c r="I611" s="225"/>
    </row>
    <row r="612" spans="1:9" ht="21.95" customHeight="1" x14ac:dyDescent="0.25">
      <c r="A612" s="237">
        <v>21020303</v>
      </c>
      <c r="B612" s="238" t="s">
        <v>19</v>
      </c>
      <c r="C612" s="239"/>
      <c r="D612" s="12"/>
      <c r="E612" s="133" t="s">
        <v>439</v>
      </c>
      <c r="F612" s="249"/>
      <c r="G612" s="249"/>
      <c r="H612" s="249"/>
      <c r="I612" s="225"/>
    </row>
    <row r="613" spans="1:9" ht="21.95" customHeight="1" x14ac:dyDescent="0.25">
      <c r="A613" s="237">
        <v>21020304</v>
      </c>
      <c r="B613" s="238" t="s">
        <v>19</v>
      </c>
      <c r="C613" s="239"/>
      <c r="D613" s="12"/>
      <c r="E613" s="133" t="s">
        <v>398</v>
      </c>
      <c r="F613" s="249"/>
      <c r="G613" s="249"/>
      <c r="H613" s="249"/>
      <c r="I613" s="225"/>
    </row>
    <row r="614" spans="1:9" ht="21.95" customHeight="1" x14ac:dyDescent="0.25">
      <c r="A614" s="237">
        <v>21020312</v>
      </c>
      <c r="B614" s="238" t="s">
        <v>19</v>
      </c>
      <c r="C614" s="239"/>
      <c r="D614" s="12"/>
      <c r="E614" s="133" t="s">
        <v>440</v>
      </c>
      <c r="F614" s="249"/>
      <c r="G614" s="249"/>
      <c r="H614" s="249"/>
      <c r="I614" s="225"/>
    </row>
    <row r="615" spans="1:9" ht="21.95" customHeight="1" x14ac:dyDescent="0.25">
      <c r="A615" s="237">
        <v>21020315</v>
      </c>
      <c r="B615" s="238" t="s">
        <v>19</v>
      </c>
      <c r="C615" s="239"/>
      <c r="D615" s="12"/>
      <c r="E615" s="133" t="s">
        <v>441</v>
      </c>
      <c r="F615" s="249"/>
      <c r="G615" s="249"/>
      <c r="H615" s="249"/>
      <c r="I615" s="225"/>
    </row>
    <row r="616" spans="1:9" ht="21.95" customHeight="1" x14ac:dyDescent="0.25">
      <c r="A616" s="237">
        <v>21020314</v>
      </c>
      <c r="B616" s="238" t="s">
        <v>19</v>
      </c>
      <c r="C616" s="239"/>
      <c r="D616" s="12"/>
      <c r="E616" s="133" t="s">
        <v>521</v>
      </c>
      <c r="F616" s="249"/>
      <c r="G616" s="249"/>
      <c r="H616" s="249"/>
      <c r="I616" s="225"/>
    </row>
    <row r="617" spans="1:9" ht="21.95" customHeight="1" x14ac:dyDescent="0.25">
      <c r="A617" s="237">
        <v>21020305</v>
      </c>
      <c r="B617" s="238" t="s">
        <v>19</v>
      </c>
      <c r="C617" s="239"/>
      <c r="D617" s="12"/>
      <c r="E617" s="133" t="s">
        <v>522</v>
      </c>
      <c r="F617" s="249"/>
      <c r="G617" s="249"/>
      <c r="H617" s="249"/>
      <c r="I617" s="225"/>
    </row>
    <row r="618" spans="1:9" ht="21.95" customHeight="1" x14ac:dyDescent="0.25">
      <c r="A618" s="237">
        <v>21020306</v>
      </c>
      <c r="B618" s="238" t="s">
        <v>19</v>
      </c>
      <c r="C618" s="239"/>
      <c r="D618" s="12"/>
      <c r="E618" s="133" t="s">
        <v>523</v>
      </c>
      <c r="F618" s="249"/>
      <c r="G618" s="249"/>
      <c r="H618" s="249"/>
      <c r="I618" s="225"/>
    </row>
    <row r="619" spans="1:9" ht="21.95" customHeight="1" x14ac:dyDescent="0.25">
      <c r="A619" s="233">
        <v>21020400</v>
      </c>
      <c r="B619" s="234"/>
      <c r="C619" s="235"/>
      <c r="D619" s="234"/>
      <c r="E619" s="90" t="s">
        <v>451</v>
      </c>
      <c r="F619" s="249"/>
      <c r="G619" s="249"/>
      <c r="H619" s="249"/>
      <c r="I619" s="225"/>
    </row>
    <row r="620" spans="1:9" ht="21.95" customHeight="1" x14ac:dyDescent="0.25">
      <c r="A620" s="237">
        <v>21020401</v>
      </c>
      <c r="B620" s="238" t="s">
        <v>19</v>
      </c>
      <c r="C620" s="239"/>
      <c r="D620" s="12"/>
      <c r="E620" s="133" t="s">
        <v>437</v>
      </c>
      <c r="F620" s="249"/>
      <c r="G620" s="249"/>
      <c r="H620" s="249"/>
      <c r="I620" s="225"/>
    </row>
    <row r="621" spans="1:9" ht="21.95" customHeight="1" x14ac:dyDescent="0.25">
      <c r="A621" s="237">
        <v>21020402</v>
      </c>
      <c r="B621" s="238" t="s">
        <v>19</v>
      </c>
      <c r="C621" s="239"/>
      <c r="D621" s="12"/>
      <c r="E621" s="133" t="s">
        <v>438</v>
      </c>
      <c r="F621" s="249"/>
      <c r="G621" s="249"/>
      <c r="H621" s="249"/>
      <c r="I621" s="225"/>
    </row>
    <row r="622" spans="1:9" ht="21.95" customHeight="1" x14ac:dyDescent="0.25">
      <c r="A622" s="237">
        <v>21020403</v>
      </c>
      <c r="B622" s="238" t="s">
        <v>19</v>
      </c>
      <c r="C622" s="239"/>
      <c r="D622" s="12"/>
      <c r="E622" s="133" t="s">
        <v>439</v>
      </c>
      <c r="F622" s="249"/>
      <c r="G622" s="249"/>
      <c r="H622" s="249"/>
      <c r="I622" s="225"/>
    </row>
    <row r="623" spans="1:9" ht="21.95" customHeight="1" x14ac:dyDescent="0.25">
      <c r="A623" s="237">
        <v>21020404</v>
      </c>
      <c r="B623" s="238" t="s">
        <v>19</v>
      </c>
      <c r="C623" s="239"/>
      <c r="D623" s="12"/>
      <c r="E623" s="133" t="s">
        <v>398</v>
      </c>
      <c r="F623" s="249"/>
      <c r="G623" s="249"/>
      <c r="H623" s="249"/>
      <c r="I623" s="225"/>
    </row>
    <row r="624" spans="1:9" ht="21.95" customHeight="1" x14ac:dyDescent="0.25">
      <c r="A624" s="237">
        <v>21020412</v>
      </c>
      <c r="B624" s="238" t="s">
        <v>19</v>
      </c>
      <c r="C624" s="239"/>
      <c r="D624" s="12"/>
      <c r="E624" s="133" t="s">
        <v>440</v>
      </c>
      <c r="F624" s="249"/>
      <c r="G624" s="249"/>
      <c r="H624" s="249"/>
      <c r="I624" s="225"/>
    </row>
    <row r="625" spans="1:9" ht="21.95" customHeight="1" x14ac:dyDescent="0.25">
      <c r="A625" s="237">
        <v>21020415</v>
      </c>
      <c r="B625" s="238" t="s">
        <v>19</v>
      </c>
      <c r="C625" s="239"/>
      <c r="D625" s="12"/>
      <c r="E625" s="133" t="s">
        <v>441</v>
      </c>
      <c r="F625" s="249"/>
      <c r="G625" s="249"/>
      <c r="H625" s="249"/>
      <c r="I625" s="225"/>
    </row>
    <row r="626" spans="1:9" ht="21.95" customHeight="1" x14ac:dyDescent="0.25">
      <c r="A626" s="233">
        <v>21020500</v>
      </c>
      <c r="B626" s="234"/>
      <c r="C626" s="235"/>
      <c r="D626" s="234"/>
      <c r="E626" s="90" t="s">
        <v>452</v>
      </c>
      <c r="F626" s="249"/>
      <c r="G626" s="249"/>
      <c r="H626" s="249"/>
      <c r="I626" s="225"/>
    </row>
    <row r="627" spans="1:9" ht="21.95" customHeight="1" x14ac:dyDescent="0.25">
      <c r="A627" s="237">
        <v>21020501</v>
      </c>
      <c r="B627" s="238" t="s">
        <v>19</v>
      </c>
      <c r="C627" s="239"/>
      <c r="D627" s="12"/>
      <c r="E627" s="133" t="s">
        <v>437</v>
      </c>
      <c r="F627" s="249"/>
      <c r="G627" s="249"/>
      <c r="H627" s="249"/>
      <c r="I627" s="225"/>
    </row>
    <row r="628" spans="1:9" ht="21.95" customHeight="1" x14ac:dyDescent="0.25">
      <c r="A628" s="338">
        <v>21020502</v>
      </c>
      <c r="B628" s="238" t="s">
        <v>19</v>
      </c>
      <c r="C628" s="247"/>
      <c r="D628" s="12"/>
      <c r="E628" s="133" t="s">
        <v>438</v>
      </c>
      <c r="F628" s="249"/>
      <c r="G628" s="249"/>
      <c r="H628" s="249"/>
      <c r="I628" s="225"/>
    </row>
    <row r="629" spans="1:9" ht="21.95" customHeight="1" x14ac:dyDescent="0.25">
      <c r="A629" s="338">
        <v>21020503</v>
      </c>
      <c r="B629" s="238" t="s">
        <v>19</v>
      </c>
      <c r="C629" s="247"/>
      <c r="D629" s="12"/>
      <c r="E629" s="133" t="s">
        <v>439</v>
      </c>
      <c r="F629" s="249"/>
      <c r="G629" s="249"/>
      <c r="H629" s="249"/>
      <c r="I629" s="225"/>
    </row>
    <row r="630" spans="1:9" ht="21.95" customHeight="1" x14ac:dyDescent="0.25">
      <c r="A630" s="338">
        <v>21020504</v>
      </c>
      <c r="B630" s="238" t="s">
        <v>19</v>
      </c>
      <c r="C630" s="247"/>
      <c r="D630" s="12"/>
      <c r="E630" s="133" t="s">
        <v>398</v>
      </c>
      <c r="F630" s="249"/>
      <c r="G630" s="249"/>
      <c r="H630" s="249"/>
      <c r="I630" s="225"/>
    </row>
    <row r="631" spans="1:9" ht="21.95" customHeight="1" x14ac:dyDescent="0.25">
      <c r="A631" s="338">
        <v>21020512</v>
      </c>
      <c r="B631" s="238" t="s">
        <v>19</v>
      </c>
      <c r="C631" s="247"/>
      <c r="D631" s="12"/>
      <c r="E631" s="133" t="s">
        <v>440</v>
      </c>
      <c r="F631" s="249"/>
      <c r="G631" s="249"/>
      <c r="H631" s="249"/>
      <c r="I631" s="225"/>
    </row>
    <row r="632" spans="1:9" ht="21.95" customHeight="1" x14ac:dyDescent="0.25">
      <c r="A632" s="338">
        <v>21020515</v>
      </c>
      <c r="B632" s="238" t="s">
        <v>19</v>
      </c>
      <c r="C632" s="247"/>
      <c r="D632" s="12"/>
      <c r="E632" s="133" t="s">
        <v>441</v>
      </c>
      <c r="F632" s="249"/>
      <c r="G632" s="249"/>
      <c r="H632" s="249"/>
      <c r="I632" s="225"/>
    </row>
    <row r="633" spans="1:9" ht="21.95" customHeight="1" x14ac:dyDescent="0.25">
      <c r="A633" s="243">
        <v>21020600</v>
      </c>
      <c r="B633" s="244"/>
      <c r="C633" s="245"/>
      <c r="D633" s="244"/>
      <c r="E633" s="90" t="s">
        <v>408</v>
      </c>
      <c r="F633" s="249"/>
      <c r="G633" s="249"/>
      <c r="H633" s="249"/>
      <c r="I633" s="225"/>
    </row>
    <row r="634" spans="1:9" ht="21.95" customHeight="1" x14ac:dyDescent="0.25">
      <c r="A634" s="338">
        <v>21020605</v>
      </c>
      <c r="B634" s="238" t="s">
        <v>19</v>
      </c>
      <c r="C634" s="247"/>
      <c r="D634" s="19" t="s">
        <v>15</v>
      </c>
      <c r="E634" s="96" t="s">
        <v>501</v>
      </c>
      <c r="F634" s="249"/>
      <c r="G634" s="249"/>
      <c r="H634" s="249"/>
      <c r="I634" s="225"/>
    </row>
    <row r="635" spans="1:9" ht="21.95" customHeight="1" x14ac:dyDescent="0.25">
      <c r="A635" s="250">
        <v>22020000</v>
      </c>
      <c r="B635" s="251"/>
      <c r="C635" s="252"/>
      <c r="D635" s="251"/>
      <c r="E635" s="171" t="s">
        <v>410</v>
      </c>
      <c r="F635" s="249"/>
      <c r="G635" s="249"/>
      <c r="H635" s="249"/>
      <c r="I635" s="225"/>
    </row>
    <row r="636" spans="1:9" ht="21.95" customHeight="1" x14ac:dyDescent="0.25">
      <c r="A636" s="250">
        <v>22020300</v>
      </c>
      <c r="B636" s="251"/>
      <c r="C636" s="252"/>
      <c r="D636" s="251"/>
      <c r="E636" s="171" t="s">
        <v>455</v>
      </c>
      <c r="F636" s="249"/>
      <c r="G636" s="249"/>
      <c r="H636" s="249"/>
      <c r="I636" s="225"/>
    </row>
    <row r="637" spans="1:9" ht="21.95" customHeight="1" x14ac:dyDescent="0.25">
      <c r="A637" s="198">
        <v>22020302</v>
      </c>
      <c r="B637" s="238" t="s">
        <v>19</v>
      </c>
      <c r="C637" s="199"/>
      <c r="D637" s="19" t="s">
        <v>15</v>
      </c>
      <c r="E637" s="242" t="s">
        <v>546</v>
      </c>
      <c r="F637" s="249"/>
      <c r="G637" s="249">
        <v>3000000</v>
      </c>
      <c r="H637" s="249"/>
      <c r="I637" s="249">
        <v>3000000</v>
      </c>
    </row>
    <row r="638" spans="1:9" ht="21.95" customHeight="1" x14ac:dyDescent="0.25">
      <c r="A638" s="363">
        <v>22020309</v>
      </c>
      <c r="B638" s="238" t="s">
        <v>19</v>
      </c>
      <c r="C638" s="199"/>
      <c r="D638" s="12"/>
      <c r="E638" s="326" t="s">
        <v>506</v>
      </c>
      <c r="F638" s="249"/>
      <c r="G638" s="249">
        <v>10000000</v>
      </c>
      <c r="H638" s="249">
        <v>3876500</v>
      </c>
      <c r="I638" s="249">
        <v>10000000</v>
      </c>
    </row>
    <row r="639" spans="1:9" s="220" customFormat="1" ht="21.95" customHeight="1" x14ac:dyDescent="0.25">
      <c r="A639" s="1169">
        <v>22020311</v>
      </c>
      <c r="B639" s="1170" t="s">
        <v>19</v>
      </c>
      <c r="C639" s="1171"/>
      <c r="D639" s="1158" t="s">
        <v>15</v>
      </c>
      <c r="E639" s="1168" t="s">
        <v>885</v>
      </c>
      <c r="F639" s="1155"/>
      <c r="G639" s="1155">
        <v>20000000</v>
      </c>
      <c r="H639" s="1155">
        <v>2300000</v>
      </c>
      <c r="I639" s="1155">
        <v>20000000</v>
      </c>
    </row>
    <row r="640" spans="1:9" s="220" customFormat="1" ht="21.95" customHeight="1" x14ac:dyDescent="0.25">
      <c r="A640" s="1169">
        <v>22020311</v>
      </c>
      <c r="B640" s="1170" t="s">
        <v>19</v>
      </c>
      <c r="C640" s="1171"/>
      <c r="D640" s="1158" t="s">
        <v>15</v>
      </c>
      <c r="E640" s="1168" t="s">
        <v>547</v>
      </c>
      <c r="F640" s="1155">
        <v>340909.09</v>
      </c>
      <c r="G640" s="1155">
        <v>1000000</v>
      </c>
      <c r="H640" s="1155"/>
      <c r="I640" s="1155">
        <v>1000000</v>
      </c>
    </row>
    <row r="641" spans="1:9" ht="21.95" customHeight="1" x14ac:dyDescent="0.25">
      <c r="A641" s="198">
        <v>22020310</v>
      </c>
      <c r="B641" s="238" t="s">
        <v>19</v>
      </c>
      <c r="C641" s="199"/>
      <c r="D641" s="12"/>
      <c r="E641" s="242" t="s">
        <v>548</v>
      </c>
      <c r="F641" s="249">
        <v>1600000</v>
      </c>
      <c r="G641" s="249">
        <v>2000000</v>
      </c>
      <c r="H641" s="249"/>
      <c r="I641" s="249">
        <v>2000000</v>
      </c>
    </row>
    <row r="642" spans="1:9" ht="21.95" customHeight="1" x14ac:dyDescent="0.25">
      <c r="A642" s="250">
        <v>22020500</v>
      </c>
      <c r="B642" s="251"/>
      <c r="C642" s="252"/>
      <c r="D642" s="251"/>
      <c r="E642" s="241" t="s">
        <v>549</v>
      </c>
      <c r="F642" s="249"/>
      <c r="G642" s="249"/>
      <c r="H642" s="249"/>
      <c r="I642" s="249"/>
    </row>
    <row r="643" spans="1:9" ht="21.95" customHeight="1" x14ac:dyDescent="0.25">
      <c r="A643" s="198">
        <v>22020503</v>
      </c>
      <c r="B643" s="238" t="s">
        <v>19</v>
      </c>
      <c r="C643" s="199"/>
      <c r="D643" s="360" t="s">
        <v>15</v>
      </c>
      <c r="E643" s="242" t="s">
        <v>550</v>
      </c>
      <c r="F643" s="249">
        <v>1945013.64</v>
      </c>
      <c r="G643" s="249">
        <v>10000000</v>
      </c>
      <c r="H643" s="249">
        <v>717000</v>
      </c>
      <c r="I643" s="249">
        <v>10000000</v>
      </c>
    </row>
    <row r="644" spans="1:9" ht="21.95" customHeight="1" x14ac:dyDescent="0.25">
      <c r="A644" s="198"/>
      <c r="B644" s="627" t="s">
        <v>19</v>
      </c>
      <c r="C644" s="199"/>
      <c r="D644" s="358" t="s">
        <v>15</v>
      </c>
      <c r="E644" s="241" t="s">
        <v>551</v>
      </c>
      <c r="F644" s="344"/>
      <c r="G644" s="344">
        <v>30000000</v>
      </c>
      <c r="H644" s="344"/>
      <c r="I644" s="344">
        <v>30000000</v>
      </c>
    </row>
    <row r="645" spans="1:9" ht="21.95" customHeight="1" x14ac:dyDescent="0.25">
      <c r="A645" s="250">
        <v>22021000</v>
      </c>
      <c r="B645" s="251"/>
      <c r="C645" s="252"/>
      <c r="D645" s="360" t="s">
        <v>15</v>
      </c>
      <c r="E645" s="171" t="s">
        <v>424</v>
      </c>
      <c r="F645" s="249"/>
      <c r="G645" s="249"/>
      <c r="H645" s="249"/>
      <c r="I645" s="249"/>
    </row>
    <row r="646" spans="1:9" ht="21.95" customHeight="1" x14ac:dyDescent="0.25">
      <c r="A646" s="198">
        <v>22021003</v>
      </c>
      <c r="B646" s="238" t="s">
        <v>19</v>
      </c>
      <c r="C646" s="199"/>
      <c r="D646" s="19" t="s">
        <v>15</v>
      </c>
      <c r="E646" s="133" t="s">
        <v>427</v>
      </c>
      <c r="F646" s="249">
        <v>676000</v>
      </c>
      <c r="G646" s="249">
        <v>1000000</v>
      </c>
      <c r="H646" s="249">
        <v>540000</v>
      </c>
      <c r="I646" s="249">
        <v>1000000</v>
      </c>
    </row>
    <row r="647" spans="1:9" ht="21.95" customHeight="1" x14ac:dyDescent="0.25">
      <c r="A647" s="198">
        <v>22021010</v>
      </c>
      <c r="B647" s="238" t="s">
        <v>19</v>
      </c>
      <c r="C647" s="199"/>
      <c r="D647" s="19" t="s">
        <v>15</v>
      </c>
      <c r="E647" s="133" t="s">
        <v>552</v>
      </c>
      <c r="F647" s="249">
        <v>350000</v>
      </c>
      <c r="G647" s="249">
        <v>10000000</v>
      </c>
      <c r="H647" s="249">
        <v>4329000</v>
      </c>
      <c r="I647" s="249">
        <v>10000000</v>
      </c>
    </row>
    <row r="648" spans="1:9" ht="21.95" customHeight="1" x14ac:dyDescent="0.25">
      <c r="A648" s="198">
        <v>22021011</v>
      </c>
      <c r="B648" s="238" t="s">
        <v>19</v>
      </c>
      <c r="C648" s="199"/>
      <c r="D648" s="19" t="s">
        <v>15</v>
      </c>
      <c r="E648" s="133" t="s">
        <v>553</v>
      </c>
      <c r="F648" s="249">
        <v>2350000</v>
      </c>
      <c r="G648" s="249">
        <v>10000000</v>
      </c>
      <c r="H648" s="249">
        <v>2344000</v>
      </c>
      <c r="I648" s="249">
        <v>10000000</v>
      </c>
    </row>
    <row r="649" spans="1:9" ht="21.95" customHeight="1" x14ac:dyDescent="0.25">
      <c r="A649" s="198">
        <v>22021017</v>
      </c>
      <c r="B649" s="238" t="s">
        <v>19</v>
      </c>
      <c r="C649" s="199"/>
      <c r="D649" s="19" t="s">
        <v>15</v>
      </c>
      <c r="E649" s="133" t="s">
        <v>518</v>
      </c>
      <c r="F649" s="249">
        <v>15857448.73</v>
      </c>
      <c r="G649" s="249">
        <v>5000000</v>
      </c>
      <c r="H649" s="249">
        <v>561000</v>
      </c>
      <c r="I649" s="249">
        <v>5000000</v>
      </c>
    </row>
    <row r="650" spans="1:9" ht="21.95" customHeight="1" x14ac:dyDescent="0.25">
      <c r="A650" s="250">
        <v>22040100</v>
      </c>
      <c r="B650" s="251"/>
      <c r="C650" s="252"/>
      <c r="D650" s="251"/>
      <c r="E650" s="171" t="s">
        <v>428</v>
      </c>
      <c r="F650" s="249"/>
      <c r="G650" s="249"/>
      <c r="H650" s="249"/>
      <c r="I650" s="249"/>
    </row>
    <row r="651" spans="1:9" ht="21.95" customHeight="1" thickBot="1" x14ac:dyDescent="0.3">
      <c r="A651" s="602">
        <v>22040109</v>
      </c>
      <c r="B651" s="603" t="s">
        <v>19</v>
      </c>
      <c r="C651" s="604"/>
      <c r="D651" s="605"/>
      <c r="E651" s="628" t="s">
        <v>554</v>
      </c>
      <c r="F651" s="593">
        <v>450000</v>
      </c>
      <c r="G651" s="593">
        <v>3000000</v>
      </c>
      <c r="H651" s="593">
        <v>1297000</v>
      </c>
      <c r="I651" s="593">
        <v>3000000</v>
      </c>
    </row>
    <row r="652" spans="1:9" ht="21.95" customHeight="1" thickBot="1" x14ac:dyDescent="0.3">
      <c r="A652" s="597"/>
      <c r="B652" s="462"/>
      <c r="C652" s="463"/>
      <c r="D652" s="462"/>
      <c r="E652" s="609" t="s">
        <v>47</v>
      </c>
      <c r="F652" s="460">
        <f>SUM(F603:F634)</f>
        <v>983445667</v>
      </c>
      <c r="G652" s="460">
        <f>SUM(G603:G634)</f>
        <v>1013620000</v>
      </c>
      <c r="H652" s="460">
        <f>SUM(H603:H634)</f>
        <v>741000000</v>
      </c>
      <c r="I652" s="460">
        <f>SUM(I603:I634)</f>
        <v>1904729543</v>
      </c>
    </row>
    <row r="653" spans="1:9" ht="21.95" customHeight="1" thickBot="1" x14ac:dyDescent="0.3">
      <c r="A653" s="260"/>
      <c r="B653" s="228"/>
      <c r="C653" s="261"/>
      <c r="D653" s="228"/>
      <c r="E653" s="287" t="s">
        <v>410</v>
      </c>
      <c r="F653" s="336">
        <f>SUM(F637:F651)</f>
        <v>23569371.460000001</v>
      </c>
      <c r="G653" s="336">
        <f>SUM(G637:G651)</f>
        <v>105000000</v>
      </c>
      <c r="H653" s="336">
        <f>SUM(H637:H651)</f>
        <v>15964500</v>
      </c>
      <c r="I653" s="336">
        <f>SUM(I637:I651)</f>
        <v>105000000</v>
      </c>
    </row>
    <row r="654" spans="1:9" ht="21.95" customHeight="1" thickBot="1" x14ac:dyDescent="0.3">
      <c r="A654" s="264"/>
      <c r="B654" s="265"/>
      <c r="C654" s="266"/>
      <c r="D654" s="267"/>
      <c r="E654" s="287" t="s">
        <v>51</v>
      </c>
      <c r="F654" s="343">
        <f>F652+F653</f>
        <v>1007015038.46</v>
      </c>
      <c r="G654" s="343">
        <f>G652+G653</f>
        <v>1118620000</v>
      </c>
      <c r="H654" s="343">
        <f>H652+H653</f>
        <v>756964500</v>
      </c>
      <c r="I654" s="343">
        <f>I652+I653</f>
        <v>2009729543</v>
      </c>
    </row>
    <row r="655" spans="1:9" ht="28.5" x14ac:dyDescent="0.45">
      <c r="A655" s="1235" t="s">
        <v>0</v>
      </c>
      <c r="B655" s="1236"/>
      <c r="C655" s="1236"/>
      <c r="D655" s="1236"/>
      <c r="E655" s="1236"/>
      <c r="F655" s="1236"/>
      <c r="G655" s="1236"/>
      <c r="H655" s="1236"/>
      <c r="I655" s="1237"/>
    </row>
    <row r="656" spans="1:9" ht="22.5" x14ac:dyDescent="0.3">
      <c r="A656" s="1238" t="s">
        <v>1</v>
      </c>
      <c r="B656" s="1239"/>
      <c r="C656" s="1239"/>
      <c r="D656" s="1239"/>
      <c r="E656" s="1239"/>
      <c r="F656" s="1239"/>
      <c r="G656" s="1239"/>
      <c r="H656" s="1239"/>
      <c r="I656" s="1240"/>
    </row>
    <row r="657" spans="1:9" ht="22.5" x14ac:dyDescent="0.3">
      <c r="A657" s="1238" t="s">
        <v>879</v>
      </c>
      <c r="B657" s="1239"/>
      <c r="C657" s="1239"/>
      <c r="D657" s="1239"/>
      <c r="E657" s="1239"/>
      <c r="F657" s="1239"/>
      <c r="G657" s="1239"/>
      <c r="H657" s="1239"/>
      <c r="I657" s="1240"/>
    </row>
    <row r="658" spans="1:9" ht="27.75" customHeight="1" thickBot="1" x14ac:dyDescent="0.3">
      <c r="A658" s="1244" t="s">
        <v>369</v>
      </c>
      <c r="B658" s="1245"/>
      <c r="C658" s="1245"/>
      <c r="D658" s="1245"/>
      <c r="E658" s="1245"/>
      <c r="F658" s="1245"/>
      <c r="G658" s="1245"/>
      <c r="H658" s="1245"/>
      <c r="I658" s="1246"/>
    </row>
    <row r="659" spans="1:9" thickBot="1" x14ac:dyDescent="0.3">
      <c r="A659" s="1253" t="s">
        <v>555</v>
      </c>
      <c r="B659" s="1254"/>
      <c r="C659" s="1254"/>
      <c r="D659" s="1254"/>
      <c r="E659" s="1254"/>
      <c r="F659" s="1254"/>
      <c r="G659" s="1254"/>
      <c r="H659" s="1254"/>
      <c r="I659" s="1255"/>
    </row>
    <row r="660" spans="1:9" s="220" customFormat="1" ht="36.75" thickBot="1" x14ac:dyDescent="0.3">
      <c r="A660" s="595" t="s">
        <v>370</v>
      </c>
      <c r="B660" s="407" t="s">
        <v>78</v>
      </c>
      <c r="C660" s="596" t="s">
        <v>371</v>
      </c>
      <c r="D660" s="407" t="s">
        <v>4</v>
      </c>
      <c r="E660" s="574" t="s">
        <v>79</v>
      </c>
      <c r="F660" s="407" t="s">
        <v>372</v>
      </c>
      <c r="G660" s="407" t="s">
        <v>7</v>
      </c>
      <c r="H660" s="407" t="s">
        <v>740</v>
      </c>
      <c r="I660" s="407" t="s">
        <v>882</v>
      </c>
    </row>
    <row r="661" spans="1:9" ht="21.95" customHeight="1" x14ac:dyDescent="0.25">
      <c r="A661" s="270">
        <v>20000000</v>
      </c>
      <c r="B661" s="271"/>
      <c r="C661" s="272"/>
      <c r="D661" s="271"/>
      <c r="E661" s="114" t="s">
        <v>44</v>
      </c>
      <c r="F661" s="273"/>
      <c r="G661" s="273"/>
      <c r="H661" s="273"/>
      <c r="I661" s="274"/>
    </row>
    <row r="662" spans="1:9" ht="21.95" customHeight="1" x14ac:dyDescent="0.25">
      <c r="A662" s="233">
        <v>21000000</v>
      </c>
      <c r="B662" s="234"/>
      <c r="C662" s="235"/>
      <c r="D662" s="234"/>
      <c r="E662" s="90" t="s">
        <v>47</v>
      </c>
      <c r="F662" s="224"/>
      <c r="G662" s="224"/>
      <c r="H662" s="224"/>
      <c r="I662" s="236"/>
    </row>
    <row r="663" spans="1:9" ht="21.95" customHeight="1" x14ac:dyDescent="0.25">
      <c r="A663" s="233">
        <v>21010000</v>
      </c>
      <c r="B663" s="234"/>
      <c r="C663" s="235"/>
      <c r="D663" s="234"/>
      <c r="E663" s="90" t="s">
        <v>392</v>
      </c>
      <c r="F663" s="224"/>
      <c r="G663" s="224"/>
      <c r="H663" s="224"/>
      <c r="I663" s="236"/>
    </row>
    <row r="664" spans="1:9" ht="21.95" customHeight="1" x14ac:dyDescent="0.25">
      <c r="A664" s="237">
        <v>21010103</v>
      </c>
      <c r="B664" s="238" t="s">
        <v>19</v>
      </c>
      <c r="C664" s="239"/>
      <c r="D664" s="19" t="s">
        <v>15</v>
      </c>
      <c r="E664" s="96" t="s">
        <v>431</v>
      </c>
      <c r="F664" s="249">
        <v>5264199.47</v>
      </c>
      <c r="G664" s="249">
        <v>5541262.5999999996</v>
      </c>
      <c r="H664" s="249">
        <v>4155946.9499999997</v>
      </c>
      <c r="I664" s="225">
        <f>'NORMINAL ROLL'!D348</f>
        <v>8208844.6799999969</v>
      </c>
    </row>
    <row r="665" spans="1:9" ht="21.95" customHeight="1" x14ac:dyDescent="0.25">
      <c r="A665" s="237">
        <v>21010104</v>
      </c>
      <c r="B665" s="238" t="s">
        <v>19</v>
      </c>
      <c r="C665" s="239"/>
      <c r="D665" s="19" t="s">
        <v>15</v>
      </c>
      <c r="E665" s="96" t="s">
        <v>432</v>
      </c>
      <c r="F665" s="249">
        <v>9267798.9100000001</v>
      </c>
      <c r="G665" s="249">
        <v>9755577.8000000007</v>
      </c>
      <c r="H665" s="249">
        <v>7316683.3500000006</v>
      </c>
      <c r="I665" s="225">
        <f>'NORMINAL ROLL'!D336</f>
        <v>3724149</v>
      </c>
    </row>
    <row r="666" spans="1:9" ht="21.95" customHeight="1" x14ac:dyDescent="0.25">
      <c r="A666" s="237">
        <v>21010105</v>
      </c>
      <c r="B666" s="238" t="s">
        <v>19</v>
      </c>
      <c r="C666" s="239"/>
      <c r="D666" s="19" t="s">
        <v>15</v>
      </c>
      <c r="E666" s="96" t="s">
        <v>433</v>
      </c>
      <c r="F666" s="249">
        <v>4500362.1540000001</v>
      </c>
      <c r="G666" s="249">
        <v>4737223.32</v>
      </c>
      <c r="H666" s="249">
        <v>3552917.49</v>
      </c>
      <c r="I666" s="225">
        <f>'NORMINAL ROLL'!D320</f>
        <v>6291766.879999999</v>
      </c>
    </row>
    <row r="667" spans="1:9" ht="21.95" customHeight="1" x14ac:dyDescent="0.25">
      <c r="A667" s="237">
        <v>21010106</v>
      </c>
      <c r="B667" s="238" t="s">
        <v>19</v>
      </c>
      <c r="C667" s="239"/>
      <c r="D667" s="12"/>
      <c r="E667" s="96" t="s">
        <v>499</v>
      </c>
      <c r="F667" s="249"/>
      <c r="G667" s="249"/>
      <c r="H667" s="249"/>
      <c r="I667" s="225"/>
    </row>
    <row r="668" spans="1:9" ht="21.95" customHeight="1" x14ac:dyDescent="0.25">
      <c r="A668" s="275"/>
      <c r="B668" s="238" t="s">
        <v>19</v>
      </c>
      <c r="C668" s="239"/>
      <c r="D668" s="12"/>
      <c r="E668" s="96" t="s">
        <v>435</v>
      </c>
      <c r="F668" s="249"/>
      <c r="G668" s="249">
        <v>7350000</v>
      </c>
      <c r="H668" s="249"/>
      <c r="I668" s="225"/>
    </row>
    <row r="669" spans="1:9" ht="36" customHeight="1" x14ac:dyDescent="0.25">
      <c r="A669" s="233">
        <v>21020300</v>
      </c>
      <c r="B669" s="234"/>
      <c r="C669" s="235"/>
      <c r="D669" s="234"/>
      <c r="E669" s="90" t="s">
        <v>436</v>
      </c>
      <c r="F669" s="249"/>
      <c r="G669" s="249"/>
      <c r="H669" s="249"/>
      <c r="I669" s="225"/>
    </row>
    <row r="670" spans="1:9" s="219" customFormat="1" ht="21.95" customHeight="1" x14ac:dyDescent="0.25">
      <c r="A670" s="237">
        <v>21020301</v>
      </c>
      <c r="B670" s="238" t="s">
        <v>19</v>
      </c>
      <c r="C670" s="239"/>
      <c r="D670" s="19" t="s">
        <v>15</v>
      </c>
      <c r="E670" s="133" t="s">
        <v>437</v>
      </c>
      <c r="F670" s="249">
        <v>1058956.45</v>
      </c>
      <c r="G670" s="249">
        <v>1114691</v>
      </c>
      <c r="H670" s="249">
        <v>836018.25</v>
      </c>
      <c r="I670" s="225">
        <f>'NORMINAL ROLL'!E348</f>
        <v>2873095.6379999989</v>
      </c>
    </row>
    <row r="671" spans="1:9" s="219" customFormat="1" ht="21.95" customHeight="1" x14ac:dyDescent="0.25">
      <c r="A671" s="237">
        <v>21020302</v>
      </c>
      <c r="B671" s="238" t="s">
        <v>19</v>
      </c>
      <c r="C671" s="239"/>
      <c r="D671" s="19" t="s">
        <v>15</v>
      </c>
      <c r="E671" s="133" t="s">
        <v>438</v>
      </c>
      <c r="F671" s="249">
        <v>605074.94999999995</v>
      </c>
      <c r="G671" s="249">
        <v>636921</v>
      </c>
      <c r="H671" s="249">
        <v>477690.75</v>
      </c>
      <c r="I671" s="225">
        <f>'NORMINAL ROLL'!F348</f>
        <v>1641768.9360000002</v>
      </c>
    </row>
    <row r="672" spans="1:9" s="219" customFormat="1" ht="21.95" customHeight="1" x14ac:dyDescent="0.25">
      <c r="A672" s="237">
        <v>21020303</v>
      </c>
      <c r="B672" s="238" t="s">
        <v>19</v>
      </c>
      <c r="C672" s="239"/>
      <c r="D672" s="19" t="s">
        <v>15</v>
      </c>
      <c r="E672" s="133" t="s">
        <v>439</v>
      </c>
      <c r="F672" s="249">
        <v>2821.5</v>
      </c>
      <c r="G672" s="249">
        <v>2970</v>
      </c>
      <c r="H672" s="249">
        <v>2227.5</v>
      </c>
      <c r="I672" s="225">
        <f>'NORMINAL ROLL'!G348</f>
        <v>89640</v>
      </c>
    </row>
    <row r="673" spans="1:9" s="219" customFormat="1" ht="21.95" customHeight="1" x14ac:dyDescent="0.25">
      <c r="A673" s="237">
        <v>21020304</v>
      </c>
      <c r="B673" s="238" t="s">
        <v>19</v>
      </c>
      <c r="C673" s="239"/>
      <c r="D673" s="19" t="s">
        <v>15</v>
      </c>
      <c r="E673" s="133" t="s">
        <v>398</v>
      </c>
      <c r="F673" s="249">
        <v>151268.5</v>
      </c>
      <c r="G673" s="249">
        <v>159230</v>
      </c>
      <c r="H673" s="249">
        <v>119422.5</v>
      </c>
      <c r="I673" s="225">
        <f>'NORMINAL ROLL'!H348</f>
        <v>410442.23400000005</v>
      </c>
    </row>
    <row r="674" spans="1:9" s="219" customFormat="1" ht="21.95" customHeight="1" x14ac:dyDescent="0.25">
      <c r="A674" s="237">
        <v>21020307</v>
      </c>
      <c r="B674" s="238"/>
      <c r="C674" s="239"/>
      <c r="D674" s="19"/>
      <c r="E674" s="133" t="s">
        <v>477</v>
      </c>
      <c r="F674" s="249"/>
      <c r="G674" s="249"/>
      <c r="H674" s="249"/>
      <c r="I674" s="225">
        <f>'NORMINAL ROLL'!M348</f>
        <v>4360000</v>
      </c>
    </row>
    <row r="675" spans="1:9" ht="21.95" customHeight="1" x14ac:dyDescent="0.25">
      <c r="A675" s="237">
        <v>21020312</v>
      </c>
      <c r="B675" s="238" t="s">
        <v>19</v>
      </c>
      <c r="C675" s="239"/>
      <c r="D675" s="12"/>
      <c r="E675" s="133" t="s">
        <v>440</v>
      </c>
      <c r="F675" s="249"/>
      <c r="G675" s="249"/>
      <c r="H675" s="249"/>
      <c r="I675" s="225"/>
    </row>
    <row r="676" spans="1:9" ht="21.95" customHeight="1" x14ac:dyDescent="0.25">
      <c r="A676" s="237">
        <v>21020315</v>
      </c>
      <c r="B676" s="238" t="s">
        <v>19</v>
      </c>
      <c r="C676" s="239"/>
      <c r="D676" s="19" t="s">
        <v>15</v>
      </c>
      <c r="E676" s="133" t="s">
        <v>441</v>
      </c>
      <c r="F676" s="249">
        <v>151268.5</v>
      </c>
      <c r="G676" s="249">
        <v>159230</v>
      </c>
      <c r="H676" s="249">
        <v>119422.5</v>
      </c>
      <c r="I676" s="225">
        <f>'NORMINAL ROLL'!I348</f>
        <v>895936.31400000001</v>
      </c>
    </row>
    <row r="677" spans="1:9" ht="21.95" customHeight="1" x14ac:dyDescent="0.25">
      <c r="A677" s="237">
        <v>21020314</v>
      </c>
      <c r="B677" s="238" t="s">
        <v>19</v>
      </c>
      <c r="C677" s="239"/>
      <c r="D677" s="12"/>
      <c r="E677" s="133" t="s">
        <v>521</v>
      </c>
      <c r="F677" s="249"/>
      <c r="G677" s="249"/>
      <c r="H677" s="249"/>
      <c r="I677" s="225">
        <f>'NORMINAL ROLL'!K348</f>
        <v>412884</v>
      </c>
    </row>
    <row r="678" spans="1:9" ht="21.95" customHeight="1" x14ac:dyDescent="0.25">
      <c r="A678" s="237">
        <v>21020305</v>
      </c>
      <c r="B678" s="238" t="s">
        <v>19</v>
      </c>
      <c r="C678" s="239"/>
      <c r="D678" s="12"/>
      <c r="E678" s="133" t="s">
        <v>522</v>
      </c>
      <c r="F678" s="249"/>
      <c r="G678" s="249"/>
      <c r="H678" s="249"/>
      <c r="I678" s="225"/>
    </row>
    <row r="679" spans="1:9" ht="21.95" customHeight="1" x14ac:dyDescent="0.25">
      <c r="A679" s="237">
        <v>21020306</v>
      </c>
      <c r="B679" s="238" t="s">
        <v>19</v>
      </c>
      <c r="C679" s="239"/>
      <c r="D679" s="12"/>
      <c r="E679" s="133" t="s">
        <v>523</v>
      </c>
      <c r="F679" s="249"/>
      <c r="G679" s="249"/>
      <c r="H679" s="249"/>
      <c r="I679" s="225">
        <f>'NORMINAL ROLL'!J348</f>
        <v>22680</v>
      </c>
    </row>
    <row r="680" spans="1:9" ht="21.95" customHeight="1" x14ac:dyDescent="0.25">
      <c r="A680" s="233">
        <v>21020400</v>
      </c>
      <c r="B680" s="234"/>
      <c r="C680" s="235"/>
      <c r="D680" s="234"/>
      <c r="E680" s="90" t="s">
        <v>556</v>
      </c>
      <c r="F680" s="249"/>
      <c r="G680" s="249"/>
      <c r="H680" s="249"/>
      <c r="I680" s="225"/>
    </row>
    <row r="681" spans="1:9" ht="21.95" customHeight="1" x14ac:dyDescent="0.25">
      <c r="A681" s="237">
        <v>21020401</v>
      </c>
      <c r="B681" s="238" t="s">
        <v>19</v>
      </c>
      <c r="C681" s="239"/>
      <c r="D681" s="19" t="s">
        <v>15</v>
      </c>
      <c r="E681" s="133" t="s">
        <v>437</v>
      </c>
      <c r="F681" s="249">
        <v>1974095.25</v>
      </c>
      <c r="G681" s="249">
        <v>2077995</v>
      </c>
      <c r="H681" s="249">
        <v>1558496.25</v>
      </c>
      <c r="I681" s="225">
        <f>'NORMINAL ROLL'!E336</f>
        <v>1303452.1499999997</v>
      </c>
    </row>
    <row r="682" spans="1:9" ht="21.95" customHeight="1" x14ac:dyDescent="0.25">
      <c r="A682" s="338">
        <v>21020402</v>
      </c>
      <c r="B682" s="238" t="s">
        <v>19</v>
      </c>
      <c r="C682" s="247"/>
      <c r="D682" s="19" t="s">
        <v>15</v>
      </c>
      <c r="E682" s="133" t="s">
        <v>438</v>
      </c>
      <c r="F682" s="249">
        <v>899890.35</v>
      </c>
      <c r="G682" s="249">
        <v>947253</v>
      </c>
      <c r="H682" s="249">
        <v>710439.75</v>
      </c>
      <c r="I682" s="225">
        <f>'NORMINAL ROLL'!F336</f>
        <v>744829.80000000028</v>
      </c>
    </row>
    <row r="683" spans="1:9" ht="21.95" customHeight="1" x14ac:dyDescent="0.25">
      <c r="A683" s="338">
        <v>21020403</v>
      </c>
      <c r="B683" s="238" t="s">
        <v>19</v>
      </c>
      <c r="C683" s="247"/>
      <c r="D683" s="19" t="s">
        <v>15</v>
      </c>
      <c r="E683" s="133" t="s">
        <v>439</v>
      </c>
      <c r="F683" s="249">
        <v>9747</v>
      </c>
      <c r="G683" s="249">
        <v>10260</v>
      </c>
      <c r="H683" s="249">
        <v>7695</v>
      </c>
      <c r="I683" s="225">
        <f>'NORMINAL ROLL'!G336</f>
        <v>113400</v>
      </c>
    </row>
    <row r="684" spans="1:9" ht="21.95" customHeight="1" x14ac:dyDescent="0.25">
      <c r="A684" s="338">
        <v>21020404</v>
      </c>
      <c r="B684" s="238" t="s">
        <v>19</v>
      </c>
      <c r="C684" s="247"/>
      <c r="D684" s="19" t="s">
        <v>15</v>
      </c>
      <c r="E684" s="133" t="s">
        <v>398</v>
      </c>
      <c r="F684" s="249">
        <v>281972.34999999998</v>
      </c>
      <c r="G684" s="249">
        <v>296813</v>
      </c>
      <c r="H684" s="249">
        <v>222609.75</v>
      </c>
      <c r="I684" s="225">
        <f>'NORMINAL ROLL'!H336</f>
        <v>186207.45000000007</v>
      </c>
    </row>
    <row r="685" spans="1:9" ht="21.95" customHeight="1" x14ac:dyDescent="0.25">
      <c r="A685" s="338">
        <v>21020407</v>
      </c>
      <c r="B685" s="238"/>
      <c r="C685" s="247"/>
      <c r="D685" s="19"/>
      <c r="E685" s="133" t="s">
        <v>477</v>
      </c>
      <c r="F685" s="249"/>
      <c r="G685" s="249"/>
      <c r="H685" s="249"/>
      <c r="I685" s="225">
        <f>'NORMINAL ROLL'!M336</f>
        <v>7200000</v>
      </c>
    </row>
    <row r="686" spans="1:9" ht="21.95" customHeight="1" x14ac:dyDescent="0.25">
      <c r="A686" s="338">
        <v>21020412</v>
      </c>
      <c r="B686" s="238" t="s">
        <v>19</v>
      </c>
      <c r="C686" s="247"/>
      <c r="D686" s="12"/>
      <c r="E686" s="133" t="s">
        <v>440</v>
      </c>
      <c r="F686" s="249"/>
      <c r="G686" s="249"/>
      <c r="H686" s="249"/>
      <c r="I686" s="225"/>
    </row>
    <row r="687" spans="1:9" ht="21.95" customHeight="1" x14ac:dyDescent="0.25">
      <c r="A687" s="338">
        <v>21020415</v>
      </c>
      <c r="B687" s="238" t="s">
        <v>19</v>
      </c>
      <c r="C687" s="247"/>
      <c r="D687" s="19" t="s">
        <v>15</v>
      </c>
      <c r="E687" s="133" t="s">
        <v>441</v>
      </c>
      <c r="F687" s="249">
        <v>281972.34999999998</v>
      </c>
      <c r="G687" s="249">
        <v>296813</v>
      </c>
      <c r="H687" s="249">
        <v>222609.75</v>
      </c>
      <c r="I687" s="225">
        <f>'NORMINAL ROLL'!I336</f>
        <v>546207.45000000007</v>
      </c>
    </row>
    <row r="688" spans="1:9" ht="21.95" customHeight="1" x14ac:dyDescent="0.25">
      <c r="A688" s="243">
        <v>21020501</v>
      </c>
      <c r="B688" s="244"/>
      <c r="C688" s="245"/>
      <c r="D688" s="244"/>
      <c r="E688" s="180" t="s">
        <v>557</v>
      </c>
      <c r="F688" s="249"/>
      <c r="G688" s="249"/>
      <c r="H688" s="249"/>
      <c r="I688" s="225"/>
    </row>
    <row r="689" spans="1:9" ht="21.95" customHeight="1" x14ac:dyDescent="0.25">
      <c r="A689" s="237">
        <v>21020501</v>
      </c>
      <c r="B689" s="238" t="s">
        <v>19</v>
      </c>
      <c r="C689" s="239"/>
      <c r="D689" s="19" t="s">
        <v>15</v>
      </c>
      <c r="E689" s="133" t="s">
        <v>437</v>
      </c>
      <c r="F689" s="249">
        <v>898618.3</v>
      </c>
      <c r="G689" s="249">
        <v>945914</v>
      </c>
      <c r="H689" s="249">
        <v>709435.5</v>
      </c>
      <c r="I689" s="225">
        <f>'NORMINAL ROLL'!E320</f>
        <v>2202118.4079999998</v>
      </c>
    </row>
    <row r="690" spans="1:9" ht="21.95" customHeight="1" x14ac:dyDescent="0.25">
      <c r="A690" s="338">
        <v>21020502</v>
      </c>
      <c r="B690" s="238" t="s">
        <v>19</v>
      </c>
      <c r="C690" s="247"/>
      <c r="D690" s="19" t="s">
        <v>15</v>
      </c>
      <c r="E690" s="133" t="s">
        <v>438</v>
      </c>
      <c r="F690" s="249">
        <v>513497.8</v>
      </c>
      <c r="G690" s="249">
        <v>540524</v>
      </c>
      <c r="H690" s="249">
        <v>405393</v>
      </c>
      <c r="I690" s="225">
        <f>'NORMINAL ROLL'!F320</f>
        <v>1258353.3759999992</v>
      </c>
    </row>
    <row r="691" spans="1:9" ht="21.95" customHeight="1" x14ac:dyDescent="0.25">
      <c r="A691" s="338">
        <v>21020503</v>
      </c>
      <c r="B691" s="238" t="s">
        <v>19</v>
      </c>
      <c r="C691" s="247"/>
      <c r="D691" s="19" t="s">
        <v>15</v>
      </c>
      <c r="E691" s="133" t="s">
        <v>439</v>
      </c>
      <c r="F691" s="249">
        <v>7267.5</v>
      </c>
      <c r="G691" s="249">
        <v>7650</v>
      </c>
      <c r="H691" s="249">
        <v>5737.5</v>
      </c>
      <c r="I691" s="225">
        <f>'NORMINAL ROLL'!G320</f>
        <v>259200</v>
      </c>
    </row>
    <row r="692" spans="1:9" ht="21.95" customHeight="1" x14ac:dyDescent="0.25">
      <c r="A692" s="338">
        <v>21020504</v>
      </c>
      <c r="B692" s="238" t="s">
        <v>19</v>
      </c>
      <c r="C692" s="247"/>
      <c r="D692" s="19" t="s">
        <v>15</v>
      </c>
      <c r="E692" s="133" t="s">
        <v>398</v>
      </c>
      <c r="F692" s="249">
        <v>128371.6</v>
      </c>
      <c r="G692" s="249">
        <v>135128</v>
      </c>
      <c r="H692" s="249">
        <v>101346</v>
      </c>
      <c r="I692" s="225">
        <f>'NORMINAL ROLL'!H320</f>
        <v>314588.34399999981</v>
      </c>
    </row>
    <row r="693" spans="1:9" ht="21.95" customHeight="1" x14ac:dyDescent="0.25">
      <c r="A693" s="338">
        <v>21020507</v>
      </c>
      <c r="B693" s="238"/>
      <c r="C693" s="247"/>
      <c r="D693" s="19"/>
      <c r="E693" s="133" t="s">
        <v>477</v>
      </c>
      <c r="F693" s="249"/>
      <c r="G693" s="249"/>
      <c r="H693" s="249"/>
      <c r="I693" s="225">
        <f>'NORMINAL ROLL'!M320</f>
        <v>23040000</v>
      </c>
    </row>
    <row r="694" spans="1:9" ht="21.95" customHeight="1" x14ac:dyDescent="0.25">
      <c r="A694" s="338">
        <v>21020512</v>
      </c>
      <c r="B694" s="238" t="s">
        <v>19</v>
      </c>
      <c r="C694" s="247"/>
      <c r="D694" s="12"/>
      <c r="E694" s="133" t="s">
        <v>440</v>
      </c>
      <c r="F694" s="249"/>
      <c r="G694" s="249"/>
      <c r="H694" s="249"/>
      <c r="I694" s="225"/>
    </row>
    <row r="695" spans="1:9" ht="21.95" customHeight="1" x14ac:dyDescent="0.25">
      <c r="A695" s="338">
        <v>21020515</v>
      </c>
      <c r="B695" s="238" t="s">
        <v>19</v>
      </c>
      <c r="C695" s="247"/>
      <c r="D695" s="19" t="s">
        <v>15</v>
      </c>
      <c r="E695" s="133" t="s">
        <v>441</v>
      </c>
      <c r="F695" s="249">
        <v>128371.6</v>
      </c>
      <c r="G695" s="249">
        <v>135128</v>
      </c>
      <c r="H695" s="249">
        <v>101346</v>
      </c>
      <c r="I695" s="225">
        <f>'NORMINAL ROLL'!I320</f>
        <v>3430540.9839999983</v>
      </c>
    </row>
    <row r="696" spans="1:9" ht="21.95" customHeight="1" x14ac:dyDescent="0.25">
      <c r="A696" s="243">
        <v>21020600</v>
      </c>
      <c r="B696" s="244"/>
      <c r="C696" s="245"/>
      <c r="D696" s="244"/>
      <c r="E696" s="90" t="s">
        <v>408</v>
      </c>
      <c r="F696" s="249"/>
      <c r="G696" s="249"/>
      <c r="H696" s="249"/>
      <c r="I696" s="225"/>
    </row>
    <row r="697" spans="1:9" ht="21.95" customHeight="1" x14ac:dyDescent="0.25">
      <c r="A697" s="338">
        <v>21020605</v>
      </c>
      <c r="B697" s="238" t="s">
        <v>19</v>
      </c>
      <c r="C697" s="247"/>
      <c r="D697" s="19" t="s">
        <v>15</v>
      </c>
      <c r="E697" s="96" t="s">
        <v>501</v>
      </c>
      <c r="F697" s="249"/>
      <c r="G697" s="249"/>
      <c r="H697" s="249"/>
      <c r="I697" s="225"/>
    </row>
    <row r="698" spans="1:9" ht="21.95" customHeight="1" x14ac:dyDescent="0.25">
      <c r="A698" s="250">
        <v>22020000</v>
      </c>
      <c r="B698" s="251"/>
      <c r="C698" s="252"/>
      <c r="D698" s="251"/>
      <c r="E698" s="171" t="s">
        <v>410</v>
      </c>
      <c r="F698" s="249"/>
      <c r="G698" s="249"/>
      <c r="H698" s="249"/>
      <c r="I698" s="225"/>
    </row>
    <row r="699" spans="1:9" ht="21.95" customHeight="1" x14ac:dyDescent="0.25">
      <c r="A699" s="250">
        <v>22020100</v>
      </c>
      <c r="B699" s="251"/>
      <c r="C699" s="252"/>
      <c r="D699" s="251"/>
      <c r="E699" s="171" t="s">
        <v>468</v>
      </c>
      <c r="F699" s="249"/>
      <c r="G699" s="249"/>
      <c r="H699" s="249"/>
      <c r="I699" s="225"/>
    </row>
    <row r="700" spans="1:9" ht="21.95" customHeight="1" x14ac:dyDescent="0.25">
      <c r="A700" s="198">
        <v>22020102</v>
      </c>
      <c r="B700" s="238" t="s">
        <v>14</v>
      </c>
      <c r="C700" s="199"/>
      <c r="D700" s="19" t="s">
        <v>15</v>
      </c>
      <c r="E700" s="242" t="s">
        <v>412</v>
      </c>
      <c r="F700" s="249">
        <v>1359090.9</v>
      </c>
      <c r="G700" s="249">
        <v>3000000</v>
      </c>
      <c r="H700" s="249">
        <v>1854000</v>
      </c>
      <c r="I700" s="249">
        <v>500000</v>
      </c>
    </row>
    <row r="701" spans="1:9" ht="21.95" customHeight="1" x14ac:dyDescent="0.25">
      <c r="A701" s="250">
        <v>22020300</v>
      </c>
      <c r="B701" s="251"/>
      <c r="C701" s="252"/>
      <c r="D701" s="251"/>
      <c r="E701" s="171" t="s">
        <v>455</v>
      </c>
      <c r="F701" s="249"/>
      <c r="G701" s="249"/>
      <c r="H701" s="249"/>
      <c r="I701" s="249"/>
    </row>
    <row r="702" spans="1:9" ht="21.95" customHeight="1" x14ac:dyDescent="0.25">
      <c r="A702" s="198">
        <v>22020311</v>
      </c>
      <c r="B702" s="238" t="s">
        <v>19</v>
      </c>
      <c r="C702" s="199"/>
      <c r="D702" s="12"/>
      <c r="E702" s="188" t="s">
        <v>558</v>
      </c>
      <c r="F702" s="249"/>
      <c r="G702" s="249"/>
      <c r="H702" s="249"/>
      <c r="I702" s="249"/>
    </row>
    <row r="703" spans="1:9" ht="21.95" customHeight="1" x14ac:dyDescent="0.25">
      <c r="A703" s="198">
        <v>22020313</v>
      </c>
      <c r="B703" s="238" t="s">
        <v>19</v>
      </c>
      <c r="C703" s="199"/>
      <c r="D703" s="12"/>
      <c r="E703" s="188" t="s">
        <v>447</v>
      </c>
      <c r="F703" s="249"/>
      <c r="G703" s="249"/>
      <c r="H703" s="249"/>
      <c r="I703" s="249"/>
    </row>
    <row r="704" spans="1:9" ht="21.95" customHeight="1" x14ac:dyDescent="0.25">
      <c r="A704" s="250">
        <v>22020600</v>
      </c>
      <c r="B704" s="251"/>
      <c r="C704" s="252"/>
      <c r="D704" s="251"/>
      <c r="E704" s="180" t="s">
        <v>559</v>
      </c>
      <c r="F704" s="249"/>
      <c r="G704" s="249"/>
      <c r="H704" s="249"/>
      <c r="I704" s="249"/>
    </row>
    <row r="705" spans="1:9" ht="21.95" customHeight="1" x14ac:dyDescent="0.25">
      <c r="A705" s="198">
        <v>22020601</v>
      </c>
      <c r="B705" s="238" t="s">
        <v>19</v>
      </c>
      <c r="C705" s="199"/>
      <c r="D705" s="12"/>
      <c r="E705" s="242" t="s">
        <v>560</v>
      </c>
      <c r="F705" s="249">
        <v>39800834.170000002</v>
      </c>
      <c r="G705" s="249">
        <v>60000000</v>
      </c>
      <c r="H705" s="249">
        <v>24612072.719999999</v>
      </c>
      <c r="I705" s="249">
        <v>70000000</v>
      </c>
    </row>
    <row r="706" spans="1:9" ht="21.95" customHeight="1" x14ac:dyDescent="0.25">
      <c r="A706" s="250">
        <v>22021000</v>
      </c>
      <c r="B706" s="251"/>
      <c r="C706" s="252"/>
      <c r="D706" s="251"/>
      <c r="E706" s="171" t="s">
        <v>424</v>
      </c>
      <c r="F706" s="249"/>
      <c r="G706" s="249"/>
      <c r="H706" s="249"/>
      <c r="I706" s="249"/>
    </row>
    <row r="707" spans="1:9" ht="21.95" customHeight="1" x14ac:dyDescent="0.25">
      <c r="A707" s="198">
        <v>22021003</v>
      </c>
      <c r="B707" s="238" t="s">
        <v>19</v>
      </c>
      <c r="C707" s="199"/>
      <c r="D707" s="12"/>
      <c r="E707" s="133" t="s">
        <v>427</v>
      </c>
      <c r="F707" s="249"/>
      <c r="G707" s="249"/>
      <c r="H707" s="249"/>
      <c r="I707" s="249"/>
    </row>
    <row r="708" spans="1:9" ht="21.95" customHeight="1" x14ac:dyDescent="0.25">
      <c r="A708" s="198">
        <v>22021016</v>
      </c>
      <c r="B708" s="238" t="s">
        <v>19</v>
      </c>
      <c r="C708" s="199"/>
      <c r="D708" s="12"/>
      <c r="E708" s="133" t="s">
        <v>561</v>
      </c>
      <c r="F708" s="249"/>
      <c r="G708" s="249"/>
      <c r="H708" s="249"/>
      <c r="I708" s="249"/>
    </row>
    <row r="709" spans="1:9" ht="21.95" customHeight="1" x14ac:dyDescent="0.25">
      <c r="A709" s="198">
        <v>22021017</v>
      </c>
      <c r="B709" s="238" t="s">
        <v>19</v>
      </c>
      <c r="C709" s="199"/>
      <c r="D709" s="19" t="s">
        <v>15</v>
      </c>
      <c r="E709" s="188" t="s">
        <v>535</v>
      </c>
      <c r="F709" s="249">
        <v>5020363.6399999997</v>
      </c>
      <c r="G709" s="249">
        <v>3500000</v>
      </c>
      <c r="H709" s="249">
        <v>831022</v>
      </c>
      <c r="I709" s="249">
        <v>3000000</v>
      </c>
    </row>
    <row r="710" spans="1:9" ht="21.95" customHeight="1" x14ac:dyDescent="0.25">
      <c r="A710" s="250">
        <v>22040000</v>
      </c>
      <c r="B710" s="251"/>
      <c r="C710" s="252"/>
      <c r="D710" s="251"/>
      <c r="E710" s="171" t="s">
        <v>562</v>
      </c>
      <c r="F710" s="249"/>
      <c r="G710" s="249"/>
      <c r="H710" s="249"/>
      <c r="I710" s="249"/>
    </row>
    <row r="711" spans="1:9" ht="21.95" customHeight="1" x14ac:dyDescent="0.25">
      <c r="A711" s="250">
        <v>22040100</v>
      </c>
      <c r="B711" s="251"/>
      <c r="C711" s="252"/>
      <c r="D711" s="251"/>
      <c r="E711" s="171" t="s">
        <v>428</v>
      </c>
      <c r="F711" s="249"/>
      <c r="G711" s="249"/>
      <c r="H711" s="249"/>
      <c r="I711" s="249"/>
    </row>
    <row r="712" spans="1:9" s="220" customFormat="1" ht="21.95" customHeight="1" thickBot="1" x14ac:dyDescent="0.3">
      <c r="A712" s="602">
        <v>22040109</v>
      </c>
      <c r="B712" s="629" t="s">
        <v>19</v>
      </c>
      <c r="C712" s="604"/>
      <c r="D712" s="24" t="s">
        <v>15</v>
      </c>
      <c r="E712" s="606" t="s">
        <v>563</v>
      </c>
      <c r="F712" s="593">
        <v>70041636.900000006</v>
      </c>
      <c r="G712" s="593">
        <v>100000000</v>
      </c>
      <c r="H712" s="593">
        <v>48812473.729999997</v>
      </c>
      <c r="I712" s="593">
        <v>100000000</v>
      </c>
    </row>
    <row r="713" spans="1:9" ht="21.95" customHeight="1" thickBot="1" x14ac:dyDescent="0.3">
      <c r="A713" s="597"/>
      <c r="B713" s="462"/>
      <c r="C713" s="463"/>
      <c r="D713" s="462"/>
      <c r="E713" s="609" t="s">
        <v>47</v>
      </c>
      <c r="F713" s="460">
        <f>SUM(F664:F697)</f>
        <v>26125554.534000006</v>
      </c>
      <c r="G713" s="460">
        <f>SUM(G664:G697)</f>
        <v>34850583.719999999</v>
      </c>
      <c r="H713" s="460">
        <f>SUM(H664:H697)</f>
        <v>20625437.789999999</v>
      </c>
      <c r="I713" s="460">
        <f>SUM(I664:I697)</f>
        <v>69530105.643999994</v>
      </c>
    </row>
    <row r="714" spans="1:9" ht="21.95" customHeight="1" thickBot="1" x14ac:dyDescent="0.3">
      <c r="A714" s="260"/>
      <c r="B714" s="228"/>
      <c r="C714" s="261"/>
      <c r="D714" s="228"/>
      <c r="E714" s="287" t="s">
        <v>410</v>
      </c>
      <c r="F714" s="336">
        <f>SUM(F700:F712)</f>
        <v>116221925.61000001</v>
      </c>
      <c r="G714" s="336">
        <f>SUM(G700:G712)</f>
        <v>166500000</v>
      </c>
      <c r="H714" s="336">
        <f>SUM(H700:H712)</f>
        <v>76109568.449999988</v>
      </c>
      <c r="I714" s="336">
        <f>SUM(I700:I712)</f>
        <v>173500000</v>
      </c>
    </row>
    <row r="715" spans="1:9" ht="21.95" customHeight="1" thickBot="1" x14ac:dyDescent="0.3">
      <c r="A715" s="264"/>
      <c r="B715" s="265"/>
      <c r="C715" s="266"/>
      <c r="D715" s="267"/>
      <c r="E715" s="287" t="s">
        <v>51</v>
      </c>
      <c r="F715" s="343">
        <f>F713+F714</f>
        <v>142347480.14400002</v>
      </c>
      <c r="G715" s="343">
        <f>G713+G714</f>
        <v>201350583.72</v>
      </c>
      <c r="H715" s="343">
        <f>H713+H714</f>
        <v>96735006.23999998</v>
      </c>
      <c r="I715" s="343">
        <f>I713+I714</f>
        <v>243030105.64399999</v>
      </c>
    </row>
    <row r="716" spans="1:9" ht="28.5" x14ac:dyDescent="0.45">
      <c r="A716" s="1235" t="s">
        <v>0</v>
      </c>
      <c r="B716" s="1236"/>
      <c r="C716" s="1236"/>
      <c r="D716" s="1236"/>
      <c r="E716" s="1236"/>
      <c r="F716" s="1236"/>
      <c r="G716" s="1236"/>
      <c r="H716" s="1236"/>
      <c r="I716" s="1237"/>
    </row>
    <row r="717" spans="1:9" ht="22.5" x14ac:dyDescent="0.3">
      <c r="A717" s="1238" t="s">
        <v>1</v>
      </c>
      <c r="B717" s="1239"/>
      <c r="C717" s="1239"/>
      <c r="D717" s="1239"/>
      <c r="E717" s="1239"/>
      <c r="F717" s="1239"/>
      <c r="G717" s="1239"/>
      <c r="H717" s="1239"/>
      <c r="I717" s="1240"/>
    </row>
    <row r="718" spans="1:9" ht="30" customHeight="1" x14ac:dyDescent="0.3">
      <c r="A718" s="1238" t="s">
        <v>879</v>
      </c>
      <c r="B718" s="1239"/>
      <c r="C718" s="1239"/>
      <c r="D718" s="1239"/>
      <c r="E718" s="1239"/>
      <c r="F718" s="1239"/>
      <c r="G718" s="1239"/>
      <c r="H718" s="1239"/>
      <c r="I718" s="1240"/>
    </row>
    <row r="719" spans="1:9" ht="25.5" customHeight="1" thickBot="1" x14ac:dyDescent="0.3">
      <c r="A719" s="1244" t="s">
        <v>369</v>
      </c>
      <c r="B719" s="1245"/>
      <c r="C719" s="1245"/>
      <c r="D719" s="1245"/>
      <c r="E719" s="1245"/>
      <c r="F719" s="1245"/>
      <c r="G719" s="1245"/>
      <c r="H719" s="1245"/>
      <c r="I719" s="1246"/>
    </row>
    <row r="720" spans="1:9" ht="18.75" customHeight="1" thickBot="1" x14ac:dyDescent="0.3">
      <c r="A720" s="1253" t="s">
        <v>564</v>
      </c>
      <c r="B720" s="1254"/>
      <c r="C720" s="1254"/>
      <c r="D720" s="1254"/>
      <c r="E720" s="1254"/>
      <c r="F720" s="1254"/>
      <c r="G720" s="1254"/>
      <c r="H720" s="1254"/>
      <c r="I720" s="1255"/>
    </row>
    <row r="721" spans="1:9" s="220" customFormat="1" ht="36.75" thickBot="1" x14ac:dyDescent="0.3">
      <c r="A721" s="595" t="s">
        <v>370</v>
      </c>
      <c r="B721" s="407" t="s">
        <v>78</v>
      </c>
      <c r="C721" s="596" t="s">
        <v>371</v>
      </c>
      <c r="D721" s="407" t="s">
        <v>4</v>
      </c>
      <c r="E721" s="574" t="s">
        <v>79</v>
      </c>
      <c r="F721" s="407" t="s">
        <v>372</v>
      </c>
      <c r="G721" s="407" t="s">
        <v>7</v>
      </c>
      <c r="H721" s="407" t="s">
        <v>740</v>
      </c>
      <c r="I721" s="407" t="s">
        <v>882</v>
      </c>
    </row>
    <row r="722" spans="1:9" ht="21.95" customHeight="1" x14ac:dyDescent="0.25">
      <c r="A722" s="270">
        <v>20000000</v>
      </c>
      <c r="B722" s="271"/>
      <c r="C722" s="272"/>
      <c r="D722" s="271"/>
      <c r="E722" s="114" t="s">
        <v>44</v>
      </c>
      <c r="F722" s="273"/>
      <c r="G722" s="273"/>
      <c r="H722" s="273"/>
      <c r="I722" s="274"/>
    </row>
    <row r="723" spans="1:9" ht="21.95" customHeight="1" x14ac:dyDescent="0.25">
      <c r="A723" s="233">
        <v>21000000</v>
      </c>
      <c r="B723" s="234"/>
      <c r="C723" s="235"/>
      <c r="D723" s="234"/>
      <c r="E723" s="90" t="s">
        <v>47</v>
      </c>
      <c r="F723" s="224"/>
      <c r="G723" s="224"/>
      <c r="H723" s="224"/>
      <c r="I723" s="236"/>
    </row>
    <row r="724" spans="1:9" ht="21.95" customHeight="1" x14ac:dyDescent="0.25">
      <c r="A724" s="233">
        <v>21010000</v>
      </c>
      <c r="B724" s="234"/>
      <c r="C724" s="235"/>
      <c r="D724" s="234"/>
      <c r="E724" s="90" t="s">
        <v>392</v>
      </c>
      <c r="F724" s="224"/>
      <c r="G724" s="224"/>
      <c r="H724" s="224"/>
      <c r="I724" s="236"/>
    </row>
    <row r="725" spans="1:9" ht="21.95" customHeight="1" x14ac:dyDescent="0.25">
      <c r="A725" s="237">
        <v>21010103</v>
      </c>
      <c r="B725" s="238" t="s">
        <v>19</v>
      </c>
      <c r="C725" s="239"/>
      <c r="D725" s="71"/>
      <c r="E725" s="96" t="s">
        <v>431</v>
      </c>
      <c r="F725" s="224">
        <v>4464837.5463999994</v>
      </c>
      <c r="G725" s="224">
        <v>4555956.68</v>
      </c>
      <c r="H725" s="224">
        <v>3416967.51</v>
      </c>
      <c r="I725" s="236"/>
    </row>
    <row r="726" spans="1:9" ht="21.95" customHeight="1" x14ac:dyDescent="0.25">
      <c r="A726" s="237">
        <v>21010104</v>
      </c>
      <c r="B726" s="238" t="s">
        <v>19</v>
      </c>
      <c r="C726" s="239"/>
      <c r="D726" s="19" t="s">
        <v>15</v>
      </c>
      <c r="E726" s="96" t="s">
        <v>432</v>
      </c>
      <c r="F726" s="224">
        <v>3261194.412</v>
      </c>
      <c r="G726" s="249">
        <v>3327749.4</v>
      </c>
      <c r="H726" s="224">
        <v>2495812.0500000003</v>
      </c>
      <c r="I726" s="236">
        <f>'NORMINAL ROLL'!D388</f>
        <v>8746318.5599999987</v>
      </c>
    </row>
    <row r="727" spans="1:9" ht="21.95" customHeight="1" x14ac:dyDescent="0.25">
      <c r="A727" s="237">
        <v>21010105</v>
      </c>
      <c r="B727" s="238" t="s">
        <v>19</v>
      </c>
      <c r="C727" s="239"/>
      <c r="D727" s="19" t="s">
        <v>15</v>
      </c>
      <c r="E727" s="96" t="s">
        <v>433</v>
      </c>
      <c r="F727" s="224">
        <v>1615900.44</v>
      </c>
      <c r="G727" s="249">
        <v>1648878</v>
      </c>
      <c r="H727" s="224">
        <v>1236658.5</v>
      </c>
      <c r="I727" s="236">
        <f>'NORMINAL ROLL'!D360</f>
        <v>1212343.54</v>
      </c>
    </row>
    <row r="728" spans="1:9" ht="21.95" customHeight="1" x14ac:dyDescent="0.25">
      <c r="A728" s="237">
        <v>21010106</v>
      </c>
      <c r="B728" s="238" t="s">
        <v>19</v>
      </c>
      <c r="C728" s="239"/>
      <c r="D728" s="19" t="s">
        <v>15</v>
      </c>
      <c r="E728" s="96" t="s">
        <v>499</v>
      </c>
      <c r="F728" s="224"/>
      <c r="G728" s="249"/>
      <c r="H728" s="224"/>
      <c r="I728" s="236"/>
    </row>
    <row r="729" spans="1:9" ht="21.95" customHeight="1" x14ac:dyDescent="0.25">
      <c r="A729" s="275"/>
      <c r="B729" s="238" t="s">
        <v>19</v>
      </c>
      <c r="C729" s="239"/>
      <c r="D729" s="361" t="s">
        <v>15</v>
      </c>
      <c r="E729" s="96" t="s">
        <v>435</v>
      </c>
      <c r="F729" s="224"/>
      <c r="G729" s="249">
        <v>5250000</v>
      </c>
      <c r="H729" s="224"/>
      <c r="I729" s="236"/>
    </row>
    <row r="730" spans="1:9" ht="21.95" customHeight="1" x14ac:dyDescent="0.25">
      <c r="A730" s="233">
        <v>21020000</v>
      </c>
      <c r="B730" s="234"/>
      <c r="C730" s="235"/>
      <c r="D730" s="89"/>
      <c r="E730" s="90" t="s">
        <v>395</v>
      </c>
      <c r="F730" s="224"/>
      <c r="G730" s="249"/>
      <c r="H730" s="224"/>
      <c r="I730" s="236"/>
    </row>
    <row r="731" spans="1:9" ht="34.5" customHeight="1" x14ac:dyDescent="0.25">
      <c r="A731" s="233">
        <v>21020300</v>
      </c>
      <c r="B731" s="234"/>
      <c r="C731" s="235"/>
      <c r="D731" s="89"/>
      <c r="E731" s="90" t="s">
        <v>436</v>
      </c>
      <c r="F731" s="224"/>
      <c r="G731" s="249"/>
      <c r="H731" s="224"/>
      <c r="I731" s="236"/>
    </row>
    <row r="732" spans="1:9" ht="21.95" customHeight="1" x14ac:dyDescent="0.25">
      <c r="A732" s="237">
        <v>21020301</v>
      </c>
      <c r="B732" s="238" t="s">
        <v>19</v>
      </c>
      <c r="C732" s="239"/>
      <c r="D732" s="179"/>
      <c r="E732" s="133" t="s">
        <v>437</v>
      </c>
      <c r="F732" s="224">
        <v>892470.32</v>
      </c>
      <c r="G732" s="249">
        <v>910684</v>
      </c>
      <c r="H732" s="224">
        <v>683013</v>
      </c>
      <c r="I732" s="236"/>
    </row>
    <row r="733" spans="1:9" ht="21.95" customHeight="1" x14ac:dyDescent="0.25">
      <c r="A733" s="237">
        <v>21020302</v>
      </c>
      <c r="B733" s="238" t="s">
        <v>19</v>
      </c>
      <c r="C733" s="239"/>
      <c r="D733" s="179"/>
      <c r="E733" s="133" t="s">
        <v>438</v>
      </c>
      <c r="F733" s="224">
        <v>509984.16</v>
      </c>
      <c r="G733" s="249">
        <v>520392</v>
      </c>
      <c r="H733" s="224">
        <v>390294</v>
      </c>
      <c r="I733" s="236"/>
    </row>
    <row r="734" spans="1:9" ht="21.95" customHeight="1" x14ac:dyDescent="0.25">
      <c r="A734" s="237">
        <v>21020303</v>
      </c>
      <c r="B734" s="238" t="s">
        <v>19</v>
      </c>
      <c r="C734" s="239"/>
      <c r="D734" s="179"/>
      <c r="E734" s="133" t="s">
        <v>439</v>
      </c>
      <c r="F734" s="224">
        <v>2293.1999999999998</v>
      </c>
      <c r="G734" s="249">
        <v>2340</v>
      </c>
      <c r="H734" s="224">
        <v>1755</v>
      </c>
      <c r="I734" s="236"/>
    </row>
    <row r="735" spans="1:9" ht="21.95" customHeight="1" x14ac:dyDescent="0.25">
      <c r="A735" s="237">
        <v>21020304</v>
      </c>
      <c r="B735" s="238" t="s">
        <v>19</v>
      </c>
      <c r="C735" s="239"/>
      <c r="D735" s="179"/>
      <c r="E735" s="133" t="s">
        <v>398</v>
      </c>
      <c r="F735" s="224">
        <v>127496.04</v>
      </c>
      <c r="G735" s="249">
        <v>130098</v>
      </c>
      <c r="H735" s="224">
        <v>97573.5</v>
      </c>
      <c r="I735" s="236"/>
    </row>
    <row r="736" spans="1:9" ht="21.95" customHeight="1" x14ac:dyDescent="0.25">
      <c r="A736" s="237">
        <v>21020312</v>
      </c>
      <c r="B736" s="238" t="s">
        <v>19</v>
      </c>
      <c r="C736" s="239"/>
      <c r="D736" s="179"/>
      <c r="E736" s="133" t="s">
        <v>440</v>
      </c>
      <c r="F736" s="224"/>
      <c r="G736" s="249"/>
      <c r="H736" s="224"/>
      <c r="I736" s="236"/>
    </row>
    <row r="737" spans="1:9" ht="21.95" customHeight="1" x14ac:dyDescent="0.25">
      <c r="A737" s="237">
        <v>21020315</v>
      </c>
      <c r="B737" s="238" t="s">
        <v>19</v>
      </c>
      <c r="C737" s="239"/>
      <c r="D737" s="179"/>
      <c r="E737" s="133" t="s">
        <v>441</v>
      </c>
      <c r="F737" s="224"/>
      <c r="G737" s="249"/>
      <c r="H737" s="224"/>
      <c r="I737" s="236"/>
    </row>
    <row r="738" spans="1:9" ht="21.95" customHeight="1" x14ac:dyDescent="0.25">
      <c r="A738" s="237">
        <v>21020314</v>
      </c>
      <c r="B738" s="238" t="s">
        <v>19</v>
      </c>
      <c r="C738" s="239"/>
      <c r="D738" s="179"/>
      <c r="E738" s="133" t="s">
        <v>521</v>
      </c>
      <c r="F738" s="224"/>
      <c r="G738" s="249"/>
      <c r="H738" s="224"/>
      <c r="I738" s="236"/>
    </row>
    <row r="739" spans="1:9" ht="21.95" customHeight="1" x14ac:dyDescent="0.25">
      <c r="A739" s="237">
        <v>21020305</v>
      </c>
      <c r="B739" s="238" t="s">
        <v>19</v>
      </c>
      <c r="C739" s="239"/>
      <c r="D739" s="179"/>
      <c r="E739" s="133" t="s">
        <v>522</v>
      </c>
      <c r="F739" s="224"/>
      <c r="G739" s="249"/>
      <c r="H739" s="224"/>
      <c r="I739" s="236"/>
    </row>
    <row r="740" spans="1:9" ht="21.95" customHeight="1" x14ac:dyDescent="0.25">
      <c r="A740" s="237">
        <v>21020306</v>
      </c>
      <c r="B740" s="238" t="s">
        <v>19</v>
      </c>
      <c r="C740" s="239"/>
      <c r="D740" s="179"/>
      <c r="E740" s="133" t="s">
        <v>523</v>
      </c>
      <c r="F740" s="224"/>
      <c r="G740" s="249"/>
      <c r="H740" s="224"/>
      <c r="I740" s="236"/>
    </row>
    <row r="741" spans="1:9" ht="21.95" customHeight="1" x14ac:dyDescent="0.25">
      <c r="A741" s="233">
        <v>21020400</v>
      </c>
      <c r="B741" s="234"/>
      <c r="C741" s="235"/>
      <c r="D741" s="89"/>
      <c r="E741" s="90" t="s">
        <v>451</v>
      </c>
      <c r="F741" s="224"/>
      <c r="G741" s="249"/>
      <c r="H741" s="224"/>
      <c r="I741" s="236"/>
    </row>
    <row r="742" spans="1:9" ht="21.95" customHeight="1" x14ac:dyDescent="0.25">
      <c r="A742" s="237">
        <v>21020401</v>
      </c>
      <c r="B742" s="238" t="s">
        <v>19</v>
      </c>
      <c r="C742" s="239"/>
      <c r="D742" s="19" t="s">
        <v>15</v>
      </c>
      <c r="E742" s="133" t="s">
        <v>437</v>
      </c>
      <c r="F742" s="224">
        <v>651481.46</v>
      </c>
      <c r="G742" s="249">
        <v>664777</v>
      </c>
      <c r="H742" s="224">
        <v>498582.75</v>
      </c>
      <c r="I742" s="236">
        <f>'NORMINAL ROLL'!E388</f>
        <v>3061211.4959999998</v>
      </c>
    </row>
    <row r="743" spans="1:9" ht="21.95" customHeight="1" x14ac:dyDescent="0.25">
      <c r="A743" s="237">
        <v>21020402</v>
      </c>
      <c r="B743" s="238" t="s">
        <v>19</v>
      </c>
      <c r="C743" s="239"/>
      <c r="D743" s="19" t="s">
        <v>15</v>
      </c>
      <c r="E743" s="133" t="s">
        <v>438</v>
      </c>
      <c r="F743" s="224">
        <v>372273.58</v>
      </c>
      <c r="G743" s="249">
        <v>379871</v>
      </c>
      <c r="H743" s="224">
        <v>284903.25</v>
      </c>
      <c r="I743" s="236">
        <f>'NORMINAL ROLL'!F388</f>
        <v>1749263.7120000003</v>
      </c>
    </row>
    <row r="744" spans="1:9" ht="21.95" customHeight="1" x14ac:dyDescent="0.25">
      <c r="A744" s="237">
        <v>21020403</v>
      </c>
      <c r="B744" s="238" t="s">
        <v>19</v>
      </c>
      <c r="C744" s="239"/>
      <c r="D744" s="19" t="s">
        <v>15</v>
      </c>
      <c r="E744" s="133" t="s">
        <v>439</v>
      </c>
      <c r="F744" s="224">
        <v>13598.48</v>
      </c>
      <c r="G744" s="249">
        <v>13876</v>
      </c>
      <c r="H744" s="224">
        <v>10407</v>
      </c>
      <c r="I744" s="236">
        <f>'NORMINAL ROLL'!G388</f>
        <v>166320</v>
      </c>
    </row>
    <row r="745" spans="1:9" ht="21.95" customHeight="1" x14ac:dyDescent="0.25">
      <c r="A745" s="237">
        <v>21020404</v>
      </c>
      <c r="B745" s="238" t="s">
        <v>19</v>
      </c>
      <c r="C745" s="239"/>
      <c r="D745" s="19" t="s">
        <v>15</v>
      </c>
      <c r="E745" s="133" t="s">
        <v>398</v>
      </c>
      <c r="F745" s="224"/>
      <c r="G745" s="249"/>
      <c r="H745" s="224"/>
      <c r="I745" s="236">
        <f>'NORMINAL ROLL'!H388</f>
        <v>437315.92800000007</v>
      </c>
    </row>
    <row r="746" spans="1:9" ht="21.95" customHeight="1" x14ac:dyDescent="0.25">
      <c r="A746" s="237">
        <v>21020407</v>
      </c>
      <c r="B746" s="238"/>
      <c r="C746" s="239"/>
      <c r="D746" s="19"/>
      <c r="E746" s="133" t="s">
        <v>477</v>
      </c>
      <c r="F746" s="224"/>
      <c r="G746" s="249"/>
      <c r="H746" s="224"/>
      <c r="I746" s="236">
        <f>'NORMINAL ROLL'!M388</f>
        <v>9640000</v>
      </c>
    </row>
    <row r="747" spans="1:9" ht="21.95" customHeight="1" x14ac:dyDescent="0.25">
      <c r="A747" s="237">
        <v>21020412</v>
      </c>
      <c r="B747" s="238" t="s">
        <v>19</v>
      </c>
      <c r="C747" s="239"/>
      <c r="D747" s="179"/>
      <c r="E747" s="133" t="s">
        <v>440</v>
      </c>
      <c r="F747" s="224"/>
      <c r="G747" s="249"/>
      <c r="H747" s="224"/>
      <c r="I747" s="236"/>
    </row>
    <row r="748" spans="1:9" ht="21.95" customHeight="1" x14ac:dyDescent="0.25">
      <c r="A748" s="237">
        <v>21020415</v>
      </c>
      <c r="B748" s="238" t="s">
        <v>19</v>
      </c>
      <c r="C748" s="239"/>
      <c r="D748" s="179"/>
      <c r="E748" s="133" t="s">
        <v>441</v>
      </c>
      <c r="F748" s="224">
        <v>93068.64</v>
      </c>
      <c r="G748" s="249">
        <v>94968</v>
      </c>
      <c r="H748" s="224">
        <v>71226</v>
      </c>
      <c r="I748" s="236">
        <f>'NORMINAL ROLL'!I388</f>
        <v>941315.92799999972</v>
      </c>
    </row>
    <row r="749" spans="1:9" ht="21.95" customHeight="1" x14ac:dyDescent="0.25">
      <c r="A749" s="233">
        <v>21020500</v>
      </c>
      <c r="B749" s="234"/>
      <c r="C749" s="235"/>
      <c r="D749" s="89"/>
      <c r="E749" s="90" t="s">
        <v>452</v>
      </c>
      <c r="F749" s="224"/>
      <c r="G749" s="249"/>
      <c r="H749" s="224"/>
      <c r="I749" s="236"/>
    </row>
    <row r="750" spans="1:9" ht="21.95" customHeight="1" x14ac:dyDescent="0.25">
      <c r="A750" s="237">
        <v>21020501</v>
      </c>
      <c r="B750" s="238" t="s">
        <v>19</v>
      </c>
      <c r="C750" s="239"/>
      <c r="D750" s="19" t="s">
        <v>15</v>
      </c>
      <c r="E750" s="133" t="s">
        <v>437</v>
      </c>
      <c r="F750" s="224">
        <v>322565.03999999998</v>
      </c>
      <c r="G750" s="249">
        <v>329148</v>
      </c>
      <c r="H750" s="224">
        <v>246861</v>
      </c>
      <c r="I750" s="236">
        <f>'NORMINAL ROLL'!E360</f>
        <v>424320.23899999994</v>
      </c>
    </row>
    <row r="751" spans="1:9" ht="21.95" customHeight="1" x14ac:dyDescent="0.25">
      <c r="A751" s="338">
        <v>21020502</v>
      </c>
      <c r="B751" s="238" t="s">
        <v>19</v>
      </c>
      <c r="C751" s="247"/>
      <c r="D751" s="19" t="s">
        <v>15</v>
      </c>
      <c r="E751" s="133" t="s">
        <v>438</v>
      </c>
      <c r="F751" s="224">
        <v>184323.3</v>
      </c>
      <c r="G751" s="249">
        <v>188085</v>
      </c>
      <c r="H751" s="224">
        <v>141063.75</v>
      </c>
      <c r="I751" s="236">
        <f>'NORMINAL ROLL'!F360</f>
        <v>242468.70800000004</v>
      </c>
    </row>
    <row r="752" spans="1:9" ht="21.95" customHeight="1" x14ac:dyDescent="0.25">
      <c r="A752" s="338">
        <v>21020503</v>
      </c>
      <c r="B752" s="238" t="s">
        <v>19</v>
      </c>
      <c r="C752" s="247"/>
      <c r="D752" s="19" t="s">
        <v>15</v>
      </c>
      <c r="E752" s="133" t="s">
        <v>439</v>
      </c>
      <c r="F752" s="224">
        <v>5047</v>
      </c>
      <c r="G752" s="249">
        <v>5150</v>
      </c>
      <c r="H752" s="224">
        <v>3862.5</v>
      </c>
      <c r="I752" s="236">
        <f>'NORMINAL ROLL'!G360</f>
        <v>48600</v>
      </c>
    </row>
    <row r="753" spans="1:9" ht="21.95" customHeight="1" x14ac:dyDescent="0.25">
      <c r="A753" s="338">
        <v>21020504</v>
      </c>
      <c r="B753" s="238" t="s">
        <v>19</v>
      </c>
      <c r="C753" s="247"/>
      <c r="D753" s="19" t="s">
        <v>15</v>
      </c>
      <c r="E753" s="133" t="s">
        <v>398</v>
      </c>
      <c r="F753" s="224">
        <v>46073.72</v>
      </c>
      <c r="G753" s="249">
        <v>47014</v>
      </c>
      <c r="H753" s="224">
        <v>35260.5</v>
      </c>
      <c r="I753" s="236">
        <f>'NORMINAL ROLL'!H360</f>
        <v>60617.177000000011</v>
      </c>
    </row>
    <row r="754" spans="1:9" ht="21.95" customHeight="1" x14ac:dyDescent="0.25">
      <c r="A754" s="338">
        <v>21020507</v>
      </c>
      <c r="B754" s="238"/>
      <c r="C754" s="247"/>
      <c r="D754" s="19"/>
      <c r="E754" s="133" t="s">
        <v>477</v>
      </c>
      <c r="F754" s="224"/>
      <c r="G754" s="249"/>
      <c r="H754" s="224"/>
      <c r="I754" s="236">
        <f>'NORMINAL ROLL'!M360</f>
        <v>4320000</v>
      </c>
    </row>
    <row r="755" spans="1:9" ht="21.95" customHeight="1" x14ac:dyDescent="0.25">
      <c r="A755" s="338">
        <v>21020512</v>
      </c>
      <c r="B755" s="238" t="s">
        <v>19</v>
      </c>
      <c r="C755" s="247"/>
      <c r="D755" s="179"/>
      <c r="E755" s="133" t="s">
        <v>440</v>
      </c>
      <c r="F755" s="224"/>
      <c r="G755" s="249"/>
      <c r="H755" s="224"/>
      <c r="I755" s="236"/>
    </row>
    <row r="756" spans="1:9" ht="21.95" customHeight="1" x14ac:dyDescent="0.25">
      <c r="A756" s="338">
        <v>21020515</v>
      </c>
      <c r="B756" s="238" t="s">
        <v>19</v>
      </c>
      <c r="C756" s="247"/>
      <c r="D756" s="19" t="s">
        <v>15</v>
      </c>
      <c r="E756" s="133" t="s">
        <v>441</v>
      </c>
      <c r="F756" s="224">
        <v>46073.72</v>
      </c>
      <c r="G756" s="249">
        <v>47014</v>
      </c>
      <c r="H756" s="224">
        <v>35260.5</v>
      </c>
      <c r="I756" s="236">
        <f>'NORMINAL ROLL'!I360</f>
        <v>644858.2969999999</v>
      </c>
    </row>
    <row r="757" spans="1:9" ht="21.95" customHeight="1" x14ac:dyDescent="0.25">
      <c r="A757" s="243">
        <v>21020600</v>
      </c>
      <c r="B757" s="244"/>
      <c r="C757" s="245"/>
      <c r="D757" s="362"/>
      <c r="E757" s="90" t="s">
        <v>408</v>
      </c>
      <c r="F757" s="249"/>
      <c r="G757" s="249"/>
      <c r="H757" s="249"/>
      <c r="I757" s="225"/>
    </row>
    <row r="758" spans="1:9" ht="21.95" customHeight="1" x14ac:dyDescent="0.25">
      <c r="A758" s="363">
        <v>21020307</v>
      </c>
      <c r="B758" s="238" t="s">
        <v>19</v>
      </c>
      <c r="C758" s="247"/>
      <c r="D758" s="179"/>
      <c r="E758" s="364" t="s">
        <v>565</v>
      </c>
      <c r="F758" s="249"/>
      <c r="G758" s="249"/>
      <c r="H758" s="249"/>
      <c r="I758" s="225"/>
    </row>
    <row r="759" spans="1:9" ht="21.95" customHeight="1" x14ac:dyDescent="0.25">
      <c r="A759" s="338">
        <v>21020605</v>
      </c>
      <c r="B759" s="238" t="s">
        <v>19</v>
      </c>
      <c r="C759" s="247"/>
      <c r="D759" s="179"/>
      <c r="E759" s="96" t="s">
        <v>501</v>
      </c>
      <c r="F759" s="249"/>
      <c r="G759" s="249"/>
      <c r="H759" s="249"/>
      <c r="I759" s="225"/>
    </row>
    <row r="760" spans="1:9" ht="21.95" customHeight="1" x14ac:dyDescent="0.25">
      <c r="A760" s="250">
        <v>22020000</v>
      </c>
      <c r="B760" s="251"/>
      <c r="C760" s="252"/>
      <c r="D760" s="169"/>
      <c r="E760" s="171" t="s">
        <v>410</v>
      </c>
      <c r="F760" s="249"/>
      <c r="G760" s="249"/>
      <c r="H760" s="249"/>
      <c r="I760" s="225"/>
    </row>
    <row r="761" spans="1:9" ht="21.95" customHeight="1" x14ac:dyDescent="0.25">
      <c r="A761" s="250">
        <v>22020100</v>
      </c>
      <c r="B761" s="251"/>
      <c r="C761" s="252"/>
      <c r="D761" s="169"/>
      <c r="E761" s="171" t="s">
        <v>468</v>
      </c>
      <c r="F761" s="249"/>
      <c r="G761" s="249"/>
      <c r="H761" s="249"/>
      <c r="I761" s="225"/>
    </row>
    <row r="762" spans="1:9" ht="21.95" customHeight="1" x14ac:dyDescent="0.25">
      <c r="A762" s="615">
        <v>22020101</v>
      </c>
      <c r="B762" s="238" t="s">
        <v>14</v>
      </c>
      <c r="C762" s="199"/>
      <c r="D762" s="179"/>
      <c r="E762" s="365" t="s">
        <v>469</v>
      </c>
      <c r="F762" s="249"/>
      <c r="G762" s="249"/>
      <c r="H762" s="249"/>
      <c r="I762" s="225"/>
    </row>
    <row r="763" spans="1:9" ht="21.95" customHeight="1" x14ac:dyDescent="0.25">
      <c r="A763" s="615">
        <v>22020102</v>
      </c>
      <c r="B763" s="238" t="s">
        <v>14</v>
      </c>
      <c r="C763" s="199"/>
      <c r="D763" s="19" t="s">
        <v>15</v>
      </c>
      <c r="E763" s="365" t="s">
        <v>412</v>
      </c>
      <c r="F763" s="249"/>
      <c r="G763" s="249">
        <v>300000</v>
      </c>
      <c r="H763" s="249"/>
      <c r="I763" s="225">
        <v>200000</v>
      </c>
    </row>
    <row r="764" spans="1:9" ht="21.95" customHeight="1" x14ac:dyDescent="0.25">
      <c r="A764" s="615">
        <v>22020103</v>
      </c>
      <c r="B764" s="238" t="s">
        <v>14</v>
      </c>
      <c r="C764" s="199"/>
      <c r="D764" s="179"/>
      <c r="E764" s="365" t="s">
        <v>470</v>
      </c>
      <c r="F764" s="249"/>
      <c r="G764" s="249"/>
      <c r="H764" s="249"/>
      <c r="I764" s="225"/>
    </row>
    <row r="765" spans="1:9" ht="21.95" customHeight="1" x14ac:dyDescent="0.25">
      <c r="A765" s="615">
        <v>22020104</v>
      </c>
      <c r="B765" s="238" t="s">
        <v>14</v>
      </c>
      <c r="C765" s="199"/>
      <c r="D765" s="179"/>
      <c r="E765" s="365" t="s">
        <v>413</v>
      </c>
      <c r="F765" s="249"/>
      <c r="G765" s="249"/>
      <c r="H765" s="249"/>
      <c r="I765" s="225"/>
    </row>
    <row r="766" spans="1:9" ht="21.95" customHeight="1" x14ac:dyDescent="0.25">
      <c r="A766" s="250">
        <v>22020300</v>
      </c>
      <c r="B766" s="251"/>
      <c r="C766" s="252"/>
      <c r="D766" s="169"/>
      <c r="E766" s="171" t="s">
        <v>455</v>
      </c>
      <c r="F766" s="249"/>
      <c r="G766" s="249"/>
      <c r="H766" s="249"/>
      <c r="I766" s="225"/>
    </row>
    <row r="767" spans="1:9" s="220" customFormat="1" ht="21.95" customHeight="1" x14ac:dyDescent="0.25">
      <c r="A767" s="198">
        <v>22020311</v>
      </c>
      <c r="B767" s="625" t="s">
        <v>19</v>
      </c>
      <c r="C767" s="199"/>
      <c r="D767" s="19" t="s">
        <v>15</v>
      </c>
      <c r="E767" s="242" t="s">
        <v>566</v>
      </c>
      <c r="F767" s="249">
        <v>30182700</v>
      </c>
      <c r="G767" s="249">
        <v>50000000</v>
      </c>
      <c r="H767" s="249">
        <v>25180000</v>
      </c>
      <c r="I767" s="225">
        <v>70000000</v>
      </c>
    </row>
    <row r="768" spans="1:9" ht="21.95" customHeight="1" x14ac:dyDescent="0.25">
      <c r="A768" s="198">
        <v>22020313</v>
      </c>
      <c r="B768" s="238" t="s">
        <v>19</v>
      </c>
      <c r="C768" s="199"/>
      <c r="D768" s="179"/>
      <c r="E768" s="242" t="s">
        <v>447</v>
      </c>
      <c r="F768" s="249"/>
      <c r="G768" s="249"/>
      <c r="H768" s="249"/>
      <c r="I768" s="225"/>
    </row>
    <row r="769" spans="1:9" ht="39.75" customHeight="1" x14ac:dyDescent="0.25">
      <c r="A769" s="250">
        <v>22021000</v>
      </c>
      <c r="B769" s="251"/>
      <c r="C769" s="252"/>
      <c r="D769" s="169"/>
      <c r="E769" s="241" t="s">
        <v>567</v>
      </c>
      <c r="F769" s="249"/>
      <c r="G769" s="249"/>
      <c r="H769" s="249"/>
      <c r="I769" s="225"/>
    </row>
    <row r="770" spans="1:9" ht="21.95" customHeight="1" x14ac:dyDescent="0.25">
      <c r="A770" s="198">
        <v>22021003</v>
      </c>
      <c r="B770" s="238" t="s">
        <v>19</v>
      </c>
      <c r="C770" s="199"/>
      <c r="D770" s="19" t="s">
        <v>15</v>
      </c>
      <c r="E770" s="133" t="s">
        <v>427</v>
      </c>
      <c r="F770" s="249"/>
      <c r="G770" s="249">
        <v>2000000</v>
      </c>
      <c r="H770" s="249">
        <v>487000</v>
      </c>
      <c r="I770" s="249">
        <v>2000000</v>
      </c>
    </row>
    <row r="771" spans="1:9" ht="21.95" customHeight="1" x14ac:dyDescent="0.25">
      <c r="A771" s="198">
        <v>22021005</v>
      </c>
      <c r="B771" s="238" t="s">
        <v>19</v>
      </c>
      <c r="C771" s="199"/>
      <c r="D771" s="19" t="s">
        <v>15</v>
      </c>
      <c r="E771" s="133" t="s">
        <v>568</v>
      </c>
      <c r="F771" s="249"/>
      <c r="G771" s="249">
        <v>2000000</v>
      </c>
      <c r="H771" s="249">
        <v>1100000</v>
      </c>
      <c r="I771" s="249">
        <v>2000000</v>
      </c>
    </row>
    <row r="772" spans="1:9" ht="21.95" customHeight="1" x14ac:dyDescent="0.25">
      <c r="A772" s="198">
        <v>22021007</v>
      </c>
      <c r="B772" s="238" t="s">
        <v>19</v>
      </c>
      <c r="C772" s="199"/>
      <c r="D772" s="19" t="s">
        <v>15</v>
      </c>
      <c r="E772" s="133" t="s">
        <v>495</v>
      </c>
      <c r="F772" s="249">
        <v>1308000</v>
      </c>
      <c r="G772" s="249">
        <v>2000000</v>
      </c>
      <c r="H772" s="249">
        <v>20000</v>
      </c>
      <c r="I772" s="249">
        <v>2000000</v>
      </c>
    </row>
    <row r="773" spans="1:9" ht="21.95" customHeight="1" x14ac:dyDescent="0.25">
      <c r="A773" s="198">
        <v>22021015</v>
      </c>
      <c r="B773" s="238" t="s">
        <v>19</v>
      </c>
      <c r="C773" s="199"/>
      <c r="D773" s="19" t="s">
        <v>15</v>
      </c>
      <c r="E773" s="133" t="s">
        <v>569</v>
      </c>
      <c r="F773" s="249"/>
      <c r="G773" s="249">
        <v>4000000</v>
      </c>
      <c r="H773" s="249"/>
      <c r="I773" s="249">
        <v>4000000</v>
      </c>
    </row>
    <row r="774" spans="1:9" ht="21.95" customHeight="1" x14ac:dyDescent="0.25">
      <c r="A774" s="198">
        <v>22021017</v>
      </c>
      <c r="B774" s="238" t="s">
        <v>19</v>
      </c>
      <c r="C774" s="199"/>
      <c r="D774" s="179"/>
      <c r="E774" s="133" t="s">
        <v>535</v>
      </c>
      <c r="F774" s="249">
        <v>5251303.37</v>
      </c>
      <c r="G774" s="249">
        <v>10000000</v>
      </c>
      <c r="H774" s="249">
        <v>726000</v>
      </c>
      <c r="I774" s="249">
        <v>5000000</v>
      </c>
    </row>
    <row r="775" spans="1:9" ht="21.95" customHeight="1" x14ac:dyDescent="0.25">
      <c r="A775" s="614">
        <v>220206</v>
      </c>
      <c r="B775" s="238"/>
      <c r="C775" s="199"/>
      <c r="D775" s="179"/>
      <c r="E775" s="309" t="s">
        <v>570</v>
      </c>
      <c r="F775" s="249"/>
      <c r="G775" s="249"/>
      <c r="H775" s="249"/>
      <c r="I775" s="225"/>
    </row>
    <row r="776" spans="1:9" ht="27" customHeight="1" x14ac:dyDescent="0.25">
      <c r="A776" s="1156">
        <v>22020606</v>
      </c>
      <c r="B776" s="1153" t="s">
        <v>19</v>
      </c>
      <c r="C776" s="1157"/>
      <c r="D776" s="1158" t="s">
        <v>15</v>
      </c>
      <c r="E776" s="1154" t="s">
        <v>571</v>
      </c>
      <c r="F776" s="1155">
        <v>13989008.77</v>
      </c>
      <c r="G776" s="1155">
        <v>30000000</v>
      </c>
      <c r="H776" s="1155">
        <v>117000000</v>
      </c>
      <c r="I776" s="1148">
        <v>110000000</v>
      </c>
    </row>
    <row r="777" spans="1:9" ht="37.5" customHeight="1" x14ac:dyDescent="0.25">
      <c r="A777" s="250">
        <v>22040000</v>
      </c>
      <c r="B777" s="251"/>
      <c r="C777" s="252"/>
      <c r="D777" s="169"/>
      <c r="E777" s="171" t="s">
        <v>562</v>
      </c>
      <c r="F777" s="249"/>
      <c r="G777" s="249"/>
      <c r="H777" s="249"/>
      <c r="I777" s="225"/>
    </row>
    <row r="778" spans="1:9" ht="36.75" customHeight="1" x14ac:dyDescent="0.25">
      <c r="A778" s="250">
        <v>22040100</v>
      </c>
      <c r="B778" s="251"/>
      <c r="C778" s="252"/>
      <c r="D778" s="169"/>
      <c r="E778" s="171" t="s">
        <v>428</v>
      </c>
      <c r="F778" s="249"/>
      <c r="G778" s="249"/>
      <c r="H778" s="249"/>
      <c r="I778" s="225"/>
    </row>
    <row r="779" spans="1:9" ht="21.95" customHeight="1" thickBot="1" x14ac:dyDescent="0.3">
      <c r="A779" s="602">
        <v>22040109</v>
      </c>
      <c r="B779" s="603" t="s">
        <v>19</v>
      </c>
      <c r="C779" s="604"/>
      <c r="D779" s="24" t="s">
        <v>15</v>
      </c>
      <c r="E779" s="606" t="s">
        <v>572</v>
      </c>
      <c r="F779" s="593">
        <v>3450000</v>
      </c>
      <c r="G779" s="593">
        <v>5000000</v>
      </c>
      <c r="H779" s="593">
        <v>2300000</v>
      </c>
      <c r="I779" s="594">
        <v>5000000</v>
      </c>
    </row>
    <row r="780" spans="1:9" ht="21.95" customHeight="1" thickBot="1" x14ac:dyDescent="0.3">
      <c r="A780" s="597"/>
      <c r="B780" s="462"/>
      <c r="C780" s="463"/>
      <c r="D780" s="462"/>
      <c r="E780" s="609" t="s">
        <v>47</v>
      </c>
      <c r="F780" s="460">
        <f>SUM(F726:F759)</f>
        <v>8143843.5120000001</v>
      </c>
      <c r="G780" s="460">
        <f>SUM(G726:G759)</f>
        <v>13560044.4</v>
      </c>
      <c r="H780" s="460">
        <f>SUM(H726:H759)</f>
        <v>6232533.3000000007</v>
      </c>
      <c r="I780" s="460">
        <f>SUM(I726:I759)</f>
        <v>31694953.584999997</v>
      </c>
    </row>
    <row r="781" spans="1:9" ht="21.95" customHeight="1" thickBot="1" x14ac:dyDescent="0.3">
      <c r="A781" s="260"/>
      <c r="B781" s="228"/>
      <c r="C781" s="261"/>
      <c r="D781" s="228"/>
      <c r="E781" s="287" t="s">
        <v>410</v>
      </c>
      <c r="F781" s="336">
        <f>SUM(F762:F779)</f>
        <v>54181012.140000001</v>
      </c>
      <c r="G781" s="336">
        <f>SUM(G762:G779)</f>
        <v>105300000</v>
      </c>
      <c r="H781" s="336">
        <f>SUM(H762:H779)</f>
        <v>146813000</v>
      </c>
      <c r="I781" s="336">
        <f>SUM(I762:I779)</f>
        <v>200200000</v>
      </c>
    </row>
    <row r="782" spans="1:9" ht="21.95" customHeight="1" thickBot="1" x14ac:dyDescent="0.3">
      <c r="A782" s="264"/>
      <c r="B782" s="265"/>
      <c r="C782" s="266"/>
      <c r="D782" s="267"/>
      <c r="E782" s="287" t="s">
        <v>51</v>
      </c>
      <c r="F782" s="343">
        <f>F780+F781</f>
        <v>62324855.652000003</v>
      </c>
      <c r="G782" s="343">
        <f>G780+G781</f>
        <v>118860044.40000001</v>
      </c>
      <c r="H782" s="343">
        <f>H780+H781</f>
        <v>153045533.30000001</v>
      </c>
      <c r="I782" s="343">
        <f>I780+I781</f>
        <v>231894953.58500001</v>
      </c>
    </row>
    <row r="783" spans="1:9" ht="28.5" x14ac:dyDescent="0.45">
      <c r="A783" s="1235" t="s">
        <v>0</v>
      </c>
      <c r="B783" s="1236"/>
      <c r="C783" s="1236"/>
      <c r="D783" s="1236"/>
      <c r="E783" s="1236"/>
      <c r="F783" s="1236"/>
      <c r="G783" s="1236"/>
      <c r="H783" s="1236"/>
      <c r="I783" s="1237"/>
    </row>
    <row r="784" spans="1:9" ht="22.5" x14ac:dyDescent="0.3">
      <c r="A784" s="1238" t="s">
        <v>1</v>
      </c>
      <c r="B784" s="1239"/>
      <c r="C784" s="1239"/>
      <c r="D784" s="1239"/>
      <c r="E784" s="1239"/>
      <c r="F784" s="1239"/>
      <c r="G784" s="1239"/>
      <c r="H784" s="1239"/>
      <c r="I784" s="1240"/>
    </row>
    <row r="785" spans="1:9" ht="28.5" customHeight="1" x14ac:dyDescent="0.3">
      <c r="A785" s="1238" t="s">
        <v>879</v>
      </c>
      <c r="B785" s="1239"/>
      <c r="C785" s="1239"/>
      <c r="D785" s="1239"/>
      <c r="E785" s="1239"/>
      <c r="F785" s="1239"/>
      <c r="G785" s="1239"/>
      <c r="H785" s="1239"/>
      <c r="I785" s="1240"/>
    </row>
    <row r="786" spans="1:9" ht="18.75" customHeight="1" thickBot="1" x14ac:dyDescent="0.3">
      <c r="A786" s="1244" t="s">
        <v>369</v>
      </c>
      <c r="B786" s="1245"/>
      <c r="C786" s="1245"/>
      <c r="D786" s="1245"/>
      <c r="E786" s="1245"/>
      <c r="F786" s="1245"/>
      <c r="G786" s="1245"/>
      <c r="H786" s="1245"/>
      <c r="I786" s="1246"/>
    </row>
    <row r="787" spans="1:9" thickBot="1" x14ac:dyDescent="0.3">
      <c r="A787" s="1253" t="s">
        <v>573</v>
      </c>
      <c r="B787" s="1254"/>
      <c r="C787" s="1254"/>
      <c r="D787" s="1254"/>
      <c r="E787" s="1254"/>
      <c r="F787" s="1254"/>
      <c r="G787" s="1254"/>
      <c r="H787" s="1254"/>
      <c r="I787" s="1255"/>
    </row>
    <row r="788" spans="1:9" ht="36.75" thickBot="1" x14ac:dyDescent="0.3">
      <c r="A788" s="595" t="s">
        <v>370</v>
      </c>
      <c r="B788" s="511" t="s">
        <v>78</v>
      </c>
      <c r="C788" s="596" t="s">
        <v>371</v>
      </c>
      <c r="D788" s="511" t="s">
        <v>4</v>
      </c>
      <c r="E788" s="574" t="s">
        <v>79</v>
      </c>
      <c r="F788" s="407" t="s">
        <v>372</v>
      </c>
      <c r="G788" s="407" t="s">
        <v>7</v>
      </c>
      <c r="H788" s="407" t="s">
        <v>740</v>
      </c>
      <c r="I788" s="407" t="s">
        <v>882</v>
      </c>
    </row>
    <row r="789" spans="1:9" ht="21.95" customHeight="1" x14ac:dyDescent="0.25">
      <c r="A789" s="270">
        <v>20000000</v>
      </c>
      <c r="B789" s="271"/>
      <c r="C789" s="272"/>
      <c r="D789" s="271"/>
      <c r="E789" s="114" t="s">
        <v>44</v>
      </c>
      <c r="F789" s="273"/>
      <c r="G789" s="273"/>
      <c r="H789" s="273"/>
      <c r="I789" s="274"/>
    </row>
    <row r="790" spans="1:9" ht="21.95" customHeight="1" x14ac:dyDescent="0.25">
      <c r="A790" s="233">
        <v>21000000</v>
      </c>
      <c r="B790" s="234"/>
      <c r="C790" s="235"/>
      <c r="D790" s="234"/>
      <c r="E790" s="90" t="s">
        <v>47</v>
      </c>
      <c r="F790" s="224"/>
      <c r="G790" s="224"/>
      <c r="H790" s="224"/>
      <c r="I790" s="236"/>
    </row>
    <row r="791" spans="1:9" ht="21.95" customHeight="1" x14ac:dyDescent="0.25">
      <c r="A791" s="233">
        <v>21010000</v>
      </c>
      <c r="B791" s="234"/>
      <c r="C791" s="235"/>
      <c r="D791" s="234"/>
      <c r="E791" s="90" t="s">
        <v>392</v>
      </c>
      <c r="F791" s="224"/>
      <c r="G791" s="224"/>
      <c r="H791" s="224"/>
      <c r="I791" s="236"/>
    </row>
    <row r="792" spans="1:9" ht="21.95" customHeight="1" x14ac:dyDescent="0.25">
      <c r="A792" s="237">
        <v>21010103</v>
      </c>
      <c r="B792" s="238" t="s">
        <v>19</v>
      </c>
      <c r="C792" s="239"/>
      <c r="D792" s="12"/>
      <c r="E792" s="96" t="s">
        <v>431</v>
      </c>
      <c r="F792" s="249">
        <v>2294515.8328000004</v>
      </c>
      <c r="G792" s="249">
        <v>2365480.2400000002</v>
      </c>
      <c r="H792" s="249">
        <v>1774110.1800000002</v>
      </c>
      <c r="I792" s="225"/>
    </row>
    <row r="793" spans="1:9" ht="21.95" customHeight="1" x14ac:dyDescent="0.25">
      <c r="A793" s="237">
        <v>21010104</v>
      </c>
      <c r="B793" s="238" t="s">
        <v>19</v>
      </c>
      <c r="C793" s="239"/>
      <c r="D793" s="19" t="s">
        <v>15</v>
      </c>
      <c r="E793" s="96" t="s">
        <v>432</v>
      </c>
      <c r="F793" s="249">
        <v>3248581.9531999999</v>
      </c>
      <c r="G793" s="249">
        <v>3349053.56</v>
      </c>
      <c r="H793" s="249">
        <v>2511790.1700000004</v>
      </c>
      <c r="I793" s="225">
        <f>'NORMINAL ROLL'!D394</f>
        <v>1631224.2</v>
      </c>
    </row>
    <row r="794" spans="1:9" ht="21.95" customHeight="1" x14ac:dyDescent="0.25">
      <c r="A794" s="237">
        <v>21010105</v>
      </c>
      <c r="B794" s="238" t="s">
        <v>19</v>
      </c>
      <c r="C794" s="239"/>
      <c r="D794" s="19" t="s">
        <v>15</v>
      </c>
      <c r="E794" s="96" t="s">
        <v>433</v>
      </c>
      <c r="F794" s="249">
        <v>1083572.2948</v>
      </c>
      <c r="G794" s="249">
        <v>1117084.8400000001</v>
      </c>
      <c r="H794" s="249">
        <v>837813.63</v>
      </c>
      <c r="I794" s="225"/>
    </row>
    <row r="795" spans="1:9" ht="21.95" customHeight="1" x14ac:dyDescent="0.25">
      <c r="A795" s="237">
        <v>21010106</v>
      </c>
      <c r="B795" s="238" t="s">
        <v>19</v>
      </c>
      <c r="C795" s="239"/>
      <c r="D795" s="77"/>
      <c r="E795" s="96" t="s">
        <v>499</v>
      </c>
      <c r="F795" s="249"/>
      <c r="G795" s="249"/>
      <c r="H795" s="249"/>
      <c r="I795" s="225"/>
    </row>
    <row r="796" spans="1:9" s="220" customFormat="1" ht="21.95" customHeight="1" x14ac:dyDescent="0.25">
      <c r="A796" s="275"/>
      <c r="B796" s="625" t="s">
        <v>19</v>
      </c>
      <c r="C796" s="239"/>
      <c r="D796" s="179"/>
      <c r="E796" s="96" t="s">
        <v>435</v>
      </c>
      <c r="F796" s="249"/>
      <c r="G796" s="249">
        <v>3150000</v>
      </c>
      <c r="H796" s="249"/>
      <c r="I796" s="225"/>
    </row>
    <row r="797" spans="1:9" ht="21.95" customHeight="1" x14ac:dyDescent="0.25">
      <c r="A797" s="233">
        <v>21020000</v>
      </c>
      <c r="B797" s="234"/>
      <c r="C797" s="235"/>
      <c r="D797" s="234"/>
      <c r="E797" s="90" t="s">
        <v>395</v>
      </c>
      <c r="F797" s="249"/>
      <c r="G797" s="249"/>
      <c r="H797" s="249"/>
      <c r="I797" s="225"/>
    </row>
    <row r="798" spans="1:9" ht="37.5" customHeight="1" x14ac:dyDescent="0.25">
      <c r="A798" s="233">
        <v>21020300</v>
      </c>
      <c r="B798" s="234"/>
      <c r="C798" s="235"/>
      <c r="D798" s="234"/>
      <c r="E798" s="90" t="s">
        <v>436</v>
      </c>
      <c r="F798" s="249"/>
      <c r="G798" s="249"/>
      <c r="H798" s="249"/>
      <c r="I798" s="225"/>
    </row>
    <row r="799" spans="1:9" ht="21.95" customHeight="1" x14ac:dyDescent="0.25">
      <c r="A799" s="237">
        <v>21020301</v>
      </c>
      <c r="B799" s="238" t="s">
        <v>19</v>
      </c>
      <c r="C799" s="239"/>
      <c r="D799" s="12"/>
      <c r="E799" s="133" t="s">
        <v>437</v>
      </c>
      <c r="F799" s="249"/>
      <c r="G799" s="249"/>
      <c r="H799" s="249"/>
      <c r="I799" s="225"/>
    </row>
    <row r="800" spans="1:9" ht="21.95" customHeight="1" x14ac:dyDescent="0.25">
      <c r="A800" s="237">
        <v>21020302</v>
      </c>
      <c r="B800" s="238" t="s">
        <v>19</v>
      </c>
      <c r="C800" s="239"/>
      <c r="D800" s="12"/>
      <c r="E800" s="133" t="s">
        <v>438</v>
      </c>
      <c r="F800" s="249"/>
      <c r="G800" s="249"/>
      <c r="H800" s="249"/>
      <c r="I800" s="225"/>
    </row>
    <row r="801" spans="1:9" ht="21.95" customHeight="1" x14ac:dyDescent="0.25">
      <c r="A801" s="237">
        <v>21020303</v>
      </c>
      <c r="B801" s="238" t="s">
        <v>19</v>
      </c>
      <c r="C801" s="239"/>
      <c r="D801" s="12"/>
      <c r="E801" s="133" t="s">
        <v>439</v>
      </c>
      <c r="F801" s="249"/>
      <c r="G801" s="249"/>
      <c r="H801" s="249"/>
      <c r="I801" s="225"/>
    </row>
    <row r="802" spans="1:9" ht="21.95" customHeight="1" x14ac:dyDescent="0.25">
      <c r="A802" s="237">
        <v>21020304</v>
      </c>
      <c r="B802" s="238" t="s">
        <v>19</v>
      </c>
      <c r="C802" s="239"/>
      <c r="D802" s="12"/>
      <c r="E802" s="133" t="s">
        <v>398</v>
      </c>
      <c r="F802" s="249"/>
      <c r="G802" s="249"/>
      <c r="H802" s="249"/>
      <c r="I802" s="225"/>
    </row>
    <row r="803" spans="1:9" ht="21.95" customHeight="1" x14ac:dyDescent="0.25">
      <c r="A803" s="237">
        <v>21020312</v>
      </c>
      <c r="B803" s="238" t="s">
        <v>19</v>
      </c>
      <c r="C803" s="239"/>
      <c r="D803" s="12"/>
      <c r="E803" s="133" t="s">
        <v>440</v>
      </c>
      <c r="F803" s="249"/>
      <c r="G803" s="249"/>
      <c r="H803" s="249"/>
      <c r="I803" s="225"/>
    </row>
    <row r="804" spans="1:9" ht="21.95" customHeight="1" x14ac:dyDescent="0.25">
      <c r="A804" s="237">
        <v>21020315</v>
      </c>
      <c r="B804" s="238" t="s">
        <v>19</v>
      </c>
      <c r="C804" s="239"/>
      <c r="D804" s="12"/>
      <c r="E804" s="133" t="s">
        <v>441</v>
      </c>
      <c r="F804" s="249"/>
      <c r="G804" s="249"/>
      <c r="H804" s="249"/>
      <c r="I804" s="225"/>
    </row>
    <row r="805" spans="1:9" ht="21.95" customHeight="1" x14ac:dyDescent="0.25">
      <c r="A805" s="237">
        <v>21020314</v>
      </c>
      <c r="B805" s="238" t="s">
        <v>19</v>
      </c>
      <c r="C805" s="239"/>
      <c r="D805" s="12"/>
      <c r="E805" s="133" t="s">
        <v>521</v>
      </c>
      <c r="F805" s="249"/>
      <c r="G805" s="249"/>
      <c r="H805" s="249"/>
      <c r="I805" s="225"/>
    </row>
    <row r="806" spans="1:9" ht="21.95" customHeight="1" x14ac:dyDescent="0.25">
      <c r="A806" s="237">
        <v>21020305</v>
      </c>
      <c r="B806" s="238" t="s">
        <v>19</v>
      </c>
      <c r="C806" s="239"/>
      <c r="D806" s="12"/>
      <c r="E806" s="133" t="s">
        <v>522</v>
      </c>
      <c r="F806" s="249"/>
      <c r="G806" s="249"/>
      <c r="H806" s="249"/>
      <c r="I806" s="225"/>
    </row>
    <row r="807" spans="1:9" ht="21.95" customHeight="1" x14ac:dyDescent="0.25">
      <c r="A807" s="237">
        <v>21020306</v>
      </c>
      <c r="B807" s="238" t="s">
        <v>19</v>
      </c>
      <c r="C807" s="239"/>
      <c r="D807" s="12"/>
      <c r="E807" s="133" t="s">
        <v>523</v>
      </c>
      <c r="F807" s="249"/>
      <c r="G807" s="249"/>
      <c r="H807" s="249"/>
      <c r="I807" s="225"/>
    </row>
    <row r="808" spans="1:9" ht="21.95" customHeight="1" x14ac:dyDescent="0.25">
      <c r="A808" s="233">
        <v>21020400</v>
      </c>
      <c r="B808" s="234"/>
      <c r="C808" s="235"/>
      <c r="D808" s="234"/>
      <c r="E808" s="90" t="s">
        <v>451</v>
      </c>
      <c r="F808" s="249"/>
      <c r="G808" s="249"/>
      <c r="H808" s="249"/>
      <c r="I808" s="225"/>
    </row>
    <row r="809" spans="1:9" ht="21.95" customHeight="1" x14ac:dyDescent="0.25">
      <c r="A809" s="237">
        <v>21020401</v>
      </c>
      <c r="B809" s="238" t="s">
        <v>19</v>
      </c>
      <c r="C809" s="239"/>
      <c r="D809" s="19" t="s">
        <v>15</v>
      </c>
      <c r="E809" s="133" t="s">
        <v>437</v>
      </c>
      <c r="F809" s="249">
        <v>649113.32999999996</v>
      </c>
      <c r="G809" s="249">
        <v>669189</v>
      </c>
      <c r="H809" s="249">
        <v>501891.75</v>
      </c>
      <c r="I809" s="225">
        <f>'NORMINAL ROLL'!E394</f>
        <v>570928.47</v>
      </c>
    </row>
    <row r="810" spans="1:9" ht="21.95" customHeight="1" x14ac:dyDescent="0.25">
      <c r="A810" s="237">
        <v>21020402</v>
      </c>
      <c r="B810" s="238" t="s">
        <v>19</v>
      </c>
      <c r="C810" s="239"/>
      <c r="D810" s="19" t="s">
        <v>15</v>
      </c>
      <c r="E810" s="133" t="s">
        <v>438</v>
      </c>
      <c r="F810" s="249">
        <v>370872.71</v>
      </c>
      <c r="G810" s="249">
        <v>382343</v>
      </c>
      <c r="H810" s="249">
        <v>286757.25</v>
      </c>
      <c r="I810" s="225">
        <f>'NORMINAL ROLL'!F394</f>
        <v>326244.84000000003</v>
      </c>
    </row>
    <row r="811" spans="1:9" ht="21.95" customHeight="1" x14ac:dyDescent="0.25">
      <c r="A811" s="237">
        <v>21020403</v>
      </c>
      <c r="B811" s="238" t="s">
        <v>19</v>
      </c>
      <c r="C811" s="239"/>
      <c r="D811" s="19" t="s">
        <v>15</v>
      </c>
      <c r="E811" s="133" t="s">
        <v>439</v>
      </c>
      <c r="F811" s="249">
        <v>12755.5</v>
      </c>
      <c r="G811" s="249">
        <v>13150</v>
      </c>
      <c r="H811" s="249">
        <v>9862.5</v>
      </c>
      <c r="I811" s="225">
        <f>'NORMINAL ROLL'!G394</f>
        <v>31320</v>
      </c>
    </row>
    <row r="812" spans="1:9" ht="21.95" customHeight="1" x14ac:dyDescent="0.25">
      <c r="A812" s="237">
        <v>21020404</v>
      </c>
      <c r="B812" s="238" t="s">
        <v>19</v>
      </c>
      <c r="C812" s="239"/>
      <c r="D812" s="19" t="s">
        <v>15</v>
      </c>
      <c r="E812" s="133" t="s">
        <v>398</v>
      </c>
      <c r="F812" s="249"/>
      <c r="G812" s="249"/>
      <c r="H812" s="249"/>
      <c r="I812" s="225">
        <f>'NORMINAL ROLL'!H394</f>
        <v>81561.210000000006</v>
      </c>
    </row>
    <row r="813" spans="1:9" ht="21.95" customHeight="1" x14ac:dyDescent="0.25">
      <c r="A813" s="237"/>
      <c r="B813" s="238"/>
      <c r="C813" s="239"/>
      <c r="D813" s="19"/>
      <c r="E813" s="133" t="s">
        <v>1464</v>
      </c>
      <c r="F813" s="249"/>
      <c r="G813" s="249"/>
      <c r="H813" s="249"/>
      <c r="I813" s="225"/>
    </row>
    <row r="814" spans="1:9" ht="21.95" customHeight="1" x14ac:dyDescent="0.25">
      <c r="A814" s="237">
        <v>21020412</v>
      </c>
      <c r="B814" s="238" t="s">
        <v>19</v>
      </c>
      <c r="C814" s="239"/>
      <c r="D814" s="12"/>
      <c r="E814" s="133" t="s">
        <v>440</v>
      </c>
      <c r="F814" s="249"/>
      <c r="G814" s="249"/>
      <c r="H814" s="249"/>
      <c r="I814" s="225"/>
    </row>
    <row r="815" spans="1:9" ht="21.95" customHeight="1" x14ac:dyDescent="0.25">
      <c r="A815" s="237">
        <v>21020415</v>
      </c>
      <c r="B815" s="238" t="s">
        <v>19</v>
      </c>
      <c r="C815" s="239"/>
      <c r="D815" s="19" t="s">
        <v>15</v>
      </c>
      <c r="E815" s="133" t="s">
        <v>441</v>
      </c>
      <c r="F815" s="249">
        <v>92726.18</v>
      </c>
      <c r="G815" s="249">
        <v>95594</v>
      </c>
      <c r="H815" s="249">
        <v>71695.5</v>
      </c>
      <c r="I815" s="225">
        <f>'NORMINAL ROLL'!I394</f>
        <v>177561.21000000002</v>
      </c>
    </row>
    <row r="816" spans="1:9" ht="21.95" customHeight="1" x14ac:dyDescent="0.25">
      <c r="A816" s="233">
        <v>21020500</v>
      </c>
      <c r="B816" s="234"/>
      <c r="C816" s="235"/>
      <c r="D816" s="234"/>
      <c r="E816" s="90" t="s">
        <v>452</v>
      </c>
      <c r="F816" s="249"/>
      <c r="G816" s="249"/>
      <c r="H816" s="249"/>
      <c r="I816" s="225"/>
    </row>
    <row r="817" spans="1:9" ht="21.95" customHeight="1" x14ac:dyDescent="0.25">
      <c r="A817" s="237">
        <v>21020501</v>
      </c>
      <c r="B817" s="238" t="s">
        <v>19</v>
      </c>
      <c r="C817" s="239"/>
      <c r="D817" s="19" t="s">
        <v>15</v>
      </c>
      <c r="E817" s="133" t="s">
        <v>437</v>
      </c>
      <c r="F817" s="249">
        <v>216275.08</v>
      </c>
      <c r="G817" s="249">
        <v>222964</v>
      </c>
      <c r="H817" s="249">
        <v>167223</v>
      </c>
      <c r="I817" s="225">
        <v>245260.4</v>
      </c>
    </row>
    <row r="818" spans="1:9" ht="21.95" customHeight="1" x14ac:dyDescent="0.25">
      <c r="A818" s="338">
        <v>21020502</v>
      </c>
      <c r="B818" s="238" t="s">
        <v>19</v>
      </c>
      <c r="C818" s="247"/>
      <c r="D818" s="19" t="s">
        <v>15</v>
      </c>
      <c r="E818" s="133" t="s">
        <v>438</v>
      </c>
      <c r="F818" s="249">
        <v>123595.46</v>
      </c>
      <c r="G818" s="249">
        <v>127418</v>
      </c>
      <c r="H818" s="249">
        <v>95563.5</v>
      </c>
      <c r="I818" s="225">
        <v>140159.79999999999</v>
      </c>
    </row>
    <row r="819" spans="1:9" ht="21.95" customHeight="1" x14ac:dyDescent="0.25">
      <c r="A819" s="338">
        <v>21020503</v>
      </c>
      <c r="B819" s="238" t="s">
        <v>19</v>
      </c>
      <c r="C819" s="247"/>
      <c r="D819" s="19" t="s">
        <v>15</v>
      </c>
      <c r="E819" s="133" t="s">
        <v>439</v>
      </c>
      <c r="F819" s="249">
        <v>11882.5</v>
      </c>
      <c r="G819" s="249">
        <v>12250</v>
      </c>
      <c r="H819" s="249">
        <v>9187.5</v>
      </c>
      <c r="I819" s="225">
        <v>13475</v>
      </c>
    </row>
    <row r="820" spans="1:9" ht="21.95" customHeight="1" x14ac:dyDescent="0.25">
      <c r="A820" s="338">
        <v>21020504</v>
      </c>
      <c r="B820" s="238" t="s">
        <v>19</v>
      </c>
      <c r="C820" s="247"/>
      <c r="D820" s="19" t="s">
        <v>15</v>
      </c>
      <c r="E820" s="133" t="s">
        <v>398</v>
      </c>
      <c r="F820" s="249">
        <v>30897.41</v>
      </c>
      <c r="G820" s="249">
        <v>31853</v>
      </c>
      <c r="H820" s="249">
        <v>23889.75</v>
      </c>
      <c r="I820" s="225">
        <v>35038.300000000003</v>
      </c>
    </row>
    <row r="821" spans="1:9" ht="21.95" customHeight="1" x14ac:dyDescent="0.25">
      <c r="A821" s="338"/>
      <c r="B821" s="238"/>
      <c r="C821" s="247"/>
      <c r="D821" s="19"/>
      <c r="E821" s="133" t="s">
        <v>477</v>
      </c>
      <c r="F821" s="249"/>
      <c r="G821" s="249"/>
      <c r="H821" s="249"/>
      <c r="I821" s="225">
        <f>'NORMINAL ROLL'!M394</f>
        <v>1920000</v>
      </c>
    </row>
    <row r="822" spans="1:9" ht="21.95" customHeight="1" x14ac:dyDescent="0.25">
      <c r="A822" s="338">
        <v>21020512</v>
      </c>
      <c r="B822" s="238" t="s">
        <v>19</v>
      </c>
      <c r="C822" s="247"/>
      <c r="D822" s="12"/>
      <c r="E822" s="133" t="s">
        <v>440</v>
      </c>
      <c r="F822" s="249"/>
      <c r="G822" s="13"/>
      <c r="H822" s="249"/>
      <c r="I822" s="225"/>
    </row>
    <row r="823" spans="1:9" ht="21.95" customHeight="1" x14ac:dyDescent="0.25">
      <c r="A823" s="338">
        <v>21020515</v>
      </c>
      <c r="B823" s="238" t="s">
        <v>19</v>
      </c>
      <c r="C823" s="247"/>
      <c r="D823" s="19" t="s">
        <v>15</v>
      </c>
      <c r="E823" s="133" t="s">
        <v>441</v>
      </c>
      <c r="F823" s="249">
        <v>30897.41</v>
      </c>
      <c r="G823" s="249">
        <v>31853</v>
      </c>
      <c r="H823" s="249">
        <v>23889.75</v>
      </c>
      <c r="I823" s="225">
        <v>35038.300000000003</v>
      </c>
    </row>
    <row r="824" spans="1:9" ht="21.95" customHeight="1" x14ac:dyDescent="0.25">
      <c r="A824" s="243">
        <v>21020600</v>
      </c>
      <c r="B824" s="244"/>
      <c r="C824" s="245"/>
      <c r="D824" s="244"/>
      <c r="E824" s="90" t="s">
        <v>408</v>
      </c>
      <c r="F824" s="249"/>
      <c r="G824" s="249"/>
      <c r="H824" s="249"/>
      <c r="I824" s="225"/>
    </row>
    <row r="825" spans="1:9" ht="21.95" customHeight="1" x14ac:dyDescent="0.25">
      <c r="A825" s="338">
        <v>21020602</v>
      </c>
      <c r="B825" s="238" t="s">
        <v>19</v>
      </c>
      <c r="C825" s="247"/>
      <c r="D825" s="12"/>
      <c r="E825" s="96" t="s">
        <v>574</v>
      </c>
      <c r="F825" s="249">
        <v>30000</v>
      </c>
      <c r="G825" s="249">
        <v>2000000</v>
      </c>
      <c r="H825" s="249">
        <v>1121000</v>
      </c>
      <c r="I825" s="249">
        <v>2000000</v>
      </c>
    </row>
    <row r="826" spans="1:9" ht="21.95" customHeight="1" x14ac:dyDescent="0.25">
      <c r="A826" s="338">
        <v>21020605</v>
      </c>
      <c r="B826" s="238" t="s">
        <v>19</v>
      </c>
      <c r="C826" s="247"/>
      <c r="D826" s="19" t="s">
        <v>15</v>
      </c>
      <c r="E826" s="96" t="s">
        <v>501</v>
      </c>
      <c r="F826" s="249"/>
      <c r="G826" s="249">
        <v>1000000</v>
      </c>
      <c r="H826" s="249"/>
      <c r="I826" s="249">
        <v>1000000</v>
      </c>
    </row>
    <row r="827" spans="1:9" ht="21.95" customHeight="1" x14ac:dyDescent="0.25">
      <c r="A827" s="250">
        <v>22020000</v>
      </c>
      <c r="B827" s="251"/>
      <c r="C827" s="252"/>
      <c r="D827" s="251"/>
      <c r="E827" s="171" t="s">
        <v>410</v>
      </c>
      <c r="F827" s="249"/>
      <c r="G827" s="249"/>
      <c r="H827" s="249"/>
      <c r="I827" s="249"/>
    </row>
    <row r="828" spans="1:9" ht="21.95" customHeight="1" x14ac:dyDescent="0.25">
      <c r="A828" s="250">
        <v>22020100</v>
      </c>
      <c r="B828" s="251"/>
      <c r="C828" s="252"/>
      <c r="D828" s="251"/>
      <c r="E828" s="171" t="s">
        <v>468</v>
      </c>
      <c r="F828" s="249"/>
      <c r="G828" s="249"/>
      <c r="H828" s="249"/>
      <c r="I828" s="249"/>
    </row>
    <row r="829" spans="1:9" ht="21.95" customHeight="1" x14ac:dyDescent="0.25">
      <c r="A829" s="198">
        <v>22020102</v>
      </c>
      <c r="B829" s="238" t="s">
        <v>14</v>
      </c>
      <c r="C829" s="199"/>
      <c r="D829" s="19" t="s">
        <v>15</v>
      </c>
      <c r="E829" s="242" t="s">
        <v>412</v>
      </c>
      <c r="F829" s="249"/>
      <c r="G829" s="249">
        <v>40000</v>
      </c>
      <c r="H829" s="249"/>
      <c r="I829" s="249">
        <v>100000</v>
      </c>
    </row>
    <row r="830" spans="1:9" ht="21.95" customHeight="1" x14ac:dyDescent="0.25">
      <c r="A830" s="250">
        <v>22020300</v>
      </c>
      <c r="B830" s="251"/>
      <c r="C830" s="252"/>
      <c r="D830" s="251"/>
      <c r="E830" s="171" t="s">
        <v>455</v>
      </c>
      <c r="F830" s="249"/>
      <c r="G830" s="249"/>
      <c r="H830" s="249"/>
      <c r="I830" s="249"/>
    </row>
    <row r="831" spans="1:9" ht="21.95" customHeight="1" x14ac:dyDescent="0.25">
      <c r="A831" s="198">
        <v>22020313</v>
      </c>
      <c r="B831" s="238" t="s">
        <v>19</v>
      </c>
      <c r="C831" s="199"/>
      <c r="D831" s="12"/>
      <c r="E831" s="242" t="s">
        <v>447</v>
      </c>
      <c r="F831" s="249">
        <v>600000</v>
      </c>
      <c r="G831" s="249">
        <v>2000000</v>
      </c>
      <c r="H831" s="249"/>
      <c r="I831" s="249">
        <v>1000000</v>
      </c>
    </row>
    <row r="832" spans="1:9" ht="36.75" customHeight="1" x14ac:dyDescent="0.25">
      <c r="A832" s="250">
        <v>22020700</v>
      </c>
      <c r="B832" s="251"/>
      <c r="C832" s="252"/>
      <c r="D832" s="251"/>
      <c r="E832" s="171" t="s">
        <v>479</v>
      </c>
      <c r="F832" s="249"/>
      <c r="G832" s="249"/>
      <c r="H832" s="249"/>
      <c r="I832" s="249"/>
    </row>
    <row r="833" spans="1:9" s="220" customFormat="1" ht="21.95" customHeight="1" x14ac:dyDescent="0.25">
      <c r="A833" s="198">
        <v>22020702</v>
      </c>
      <c r="B833" s="625" t="s">
        <v>19</v>
      </c>
      <c r="C833" s="199"/>
      <c r="D833" s="179"/>
      <c r="E833" s="133" t="s">
        <v>575</v>
      </c>
      <c r="F833" s="249"/>
      <c r="G833" s="249"/>
      <c r="H833" s="249"/>
      <c r="I833" s="249"/>
    </row>
    <row r="834" spans="1:9" ht="36.75" customHeight="1" x14ac:dyDescent="0.25">
      <c r="A834" s="250">
        <v>22021000</v>
      </c>
      <c r="B834" s="251"/>
      <c r="C834" s="252"/>
      <c r="D834" s="251"/>
      <c r="E834" s="171" t="s">
        <v>424</v>
      </c>
      <c r="F834" s="249"/>
      <c r="G834" s="249"/>
      <c r="H834" s="249"/>
      <c r="I834" s="249"/>
    </row>
    <row r="835" spans="1:9" ht="21.95" customHeight="1" x14ac:dyDescent="0.25">
      <c r="A835" s="198">
        <v>22021003</v>
      </c>
      <c r="B835" s="238" t="s">
        <v>19</v>
      </c>
      <c r="C835" s="199"/>
      <c r="D835" s="19" t="s">
        <v>15</v>
      </c>
      <c r="E835" s="133" t="s">
        <v>427</v>
      </c>
      <c r="F835" s="249"/>
      <c r="G835" s="249"/>
      <c r="H835" s="249"/>
      <c r="I835" s="249"/>
    </row>
    <row r="836" spans="1:9" ht="21.95" customHeight="1" x14ac:dyDescent="0.25">
      <c r="A836" s="198">
        <v>22021004</v>
      </c>
      <c r="B836" s="238" t="s">
        <v>19</v>
      </c>
      <c r="C836" s="199"/>
      <c r="D836" s="12"/>
      <c r="E836" s="133" t="s">
        <v>517</v>
      </c>
      <c r="F836" s="249"/>
      <c r="G836" s="249">
        <v>4000000</v>
      </c>
      <c r="H836" s="249">
        <v>2400000</v>
      </c>
      <c r="I836" s="249">
        <v>2000000</v>
      </c>
    </row>
    <row r="837" spans="1:9" ht="21.95" customHeight="1" x14ac:dyDescent="0.25">
      <c r="A837" s="198">
        <v>22021009</v>
      </c>
      <c r="B837" s="238" t="s">
        <v>19</v>
      </c>
      <c r="C837" s="199"/>
      <c r="D837" s="19" t="s">
        <v>15</v>
      </c>
      <c r="E837" s="133" t="s">
        <v>576</v>
      </c>
      <c r="F837" s="249">
        <v>1340000</v>
      </c>
      <c r="G837" s="249">
        <v>5000000</v>
      </c>
      <c r="H837" s="249">
        <v>2500000</v>
      </c>
      <c r="I837" s="249">
        <v>5000000</v>
      </c>
    </row>
    <row r="838" spans="1:9" ht="21.95" customHeight="1" x14ac:dyDescent="0.25">
      <c r="A838" s="198">
        <v>22021017</v>
      </c>
      <c r="B838" s="238" t="s">
        <v>19</v>
      </c>
      <c r="C838" s="199"/>
      <c r="D838" s="19" t="s">
        <v>15</v>
      </c>
      <c r="E838" s="133" t="s">
        <v>518</v>
      </c>
      <c r="F838" s="249">
        <v>2000000</v>
      </c>
      <c r="G838" s="249">
        <v>5000000</v>
      </c>
      <c r="H838" s="249">
        <v>550000</v>
      </c>
      <c r="I838" s="249">
        <v>5000000</v>
      </c>
    </row>
    <row r="839" spans="1:9" ht="34.5" customHeight="1" x14ac:dyDescent="0.25">
      <c r="A839" s="250">
        <v>22040000</v>
      </c>
      <c r="B839" s="251"/>
      <c r="C839" s="252"/>
      <c r="D839" s="251"/>
      <c r="E839" s="171" t="s">
        <v>562</v>
      </c>
      <c r="F839" s="249"/>
      <c r="G839" s="249"/>
      <c r="H839" s="249"/>
      <c r="I839" s="249"/>
    </row>
    <row r="840" spans="1:9" ht="36.75" customHeight="1" x14ac:dyDescent="0.25">
      <c r="A840" s="250">
        <v>22040100</v>
      </c>
      <c r="B840" s="251"/>
      <c r="C840" s="252"/>
      <c r="D840" s="251"/>
      <c r="E840" s="171" t="s">
        <v>428</v>
      </c>
      <c r="F840" s="249"/>
      <c r="G840" s="249"/>
      <c r="H840" s="249"/>
      <c r="I840" s="249"/>
    </row>
    <row r="841" spans="1:9" ht="43.5" customHeight="1" thickBot="1" x14ac:dyDescent="0.3">
      <c r="A841" s="602">
        <v>22040109</v>
      </c>
      <c r="B841" s="603" t="s">
        <v>19</v>
      </c>
      <c r="C841" s="604"/>
      <c r="D841" s="24" t="s">
        <v>15</v>
      </c>
      <c r="E841" s="606" t="s">
        <v>429</v>
      </c>
      <c r="F841" s="593">
        <v>3450000</v>
      </c>
      <c r="G841" s="593">
        <v>5000000</v>
      </c>
      <c r="H841" s="593">
        <v>2340000</v>
      </c>
      <c r="I841" s="593">
        <v>5000000</v>
      </c>
    </row>
    <row r="842" spans="1:9" ht="21.95" customHeight="1" thickBot="1" x14ac:dyDescent="0.3">
      <c r="A842" s="597"/>
      <c r="B842" s="462"/>
      <c r="C842" s="463"/>
      <c r="D842" s="462"/>
      <c r="E842" s="609" t="s">
        <v>47</v>
      </c>
      <c r="F842" s="460">
        <f>SUM(F793:F826)</f>
        <v>5901169.8279999997</v>
      </c>
      <c r="G842" s="460">
        <f>SUM(G793:G826)</f>
        <v>12202752.4</v>
      </c>
      <c r="H842" s="460">
        <f>SUM(H793:H826)</f>
        <v>5660564.3000000007</v>
      </c>
      <c r="I842" s="460">
        <f>SUM(I793:I826)</f>
        <v>8207811.7299999995</v>
      </c>
    </row>
    <row r="843" spans="1:9" ht="21.95" customHeight="1" thickBot="1" x14ac:dyDescent="0.3">
      <c r="A843" s="260"/>
      <c r="B843" s="228"/>
      <c r="C843" s="261"/>
      <c r="D843" s="228"/>
      <c r="E843" s="287" t="s">
        <v>410</v>
      </c>
      <c r="F843" s="336">
        <f>SUM(F829:F841)</f>
        <v>7390000</v>
      </c>
      <c r="G843" s="336">
        <f>SUM(G829:G841)</f>
        <v>21040000</v>
      </c>
      <c r="H843" s="336">
        <f>SUM(H829:H841)</f>
        <v>7790000</v>
      </c>
      <c r="I843" s="336">
        <f>SUM(I829:I841)</f>
        <v>18100000</v>
      </c>
    </row>
    <row r="844" spans="1:9" ht="21.95" customHeight="1" thickBot="1" x14ac:dyDescent="0.3">
      <c r="A844" s="264"/>
      <c r="B844" s="265"/>
      <c r="C844" s="266"/>
      <c r="D844" s="267"/>
      <c r="E844" s="287" t="s">
        <v>51</v>
      </c>
      <c r="F844" s="343">
        <f>F842+F843</f>
        <v>13291169.828</v>
      </c>
      <c r="G844" s="343">
        <f>G842+G843</f>
        <v>33242752.399999999</v>
      </c>
      <c r="H844" s="343">
        <f>H842+H843</f>
        <v>13450564.300000001</v>
      </c>
      <c r="I844" s="343">
        <f>I842+I843</f>
        <v>26307811.73</v>
      </c>
    </row>
    <row r="845" spans="1:9" ht="28.5" x14ac:dyDescent="0.45">
      <c r="A845" s="1235" t="s">
        <v>0</v>
      </c>
      <c r="B845" s="1236"/>
      <c r="C845" s="1236"/>
      <c r="D845" s="1236"/>
      <c r="E845" s="1236"/>
      <c r="F845" s="1236"/>
      <c r="G845" s="1236"/>
      <c r="H845" s="1236"/>
      <c r="I845" s="1237"/>
    </row>
    <row r="846" spans="1:9" ht="22.5" x14ac:dyDescent="0.3">
      <c r="A846" s="1238" t="s">
        <v>1</v>
      </c>
      <c r="B846" s="1239"/>
      <c r="C846" s="1239"/>
      <c r="D846" s="1239"/>
      <c r="E846" s="1239"/>
      <c r="F846" s="1239"/>
      <c r="G846" s="1239"/>
      <c r="H846" s="1239"/>
      <c r="I846" s="1240"/>
    </row>
    <row r="847" spans="1:9" ht="22.5" x14ac:dyDescent="0.3">
      <c r="A847" s="1238" t="s">
        <v>879</v>
      </c>
      <c r="B847" s="1239"/>
      <c r="C847" s="1239"/>
      <c r="D847" s="1239"/>
      <c r="E847" s="1239"/>
      <c r="F847" s="1239"/>
      <c r="G847" s="1239"/>
      <c r="H847" s="1239"/>
      <c r="I847" s="1240"/>
    </row>
    <row r="848" spans="1:9" ht="18.75" customHeight="1" thickBot="1" x14ac:dyDescent="0.3">
      <c r="A848" s="1244" t="s">
        <v>369</v>
      </c>
      <c r="B848" s="1245"/>
      <c r="C848" s="1245"/>
      <c r="D848" s="1245"/>
      <c r="E848" s="1245"/>
      <c r="F848" s="1245"/>
      <c r="G848" s="1245"/>
      <c r="H848" s="1245"/>
      <c r="I848" s="1246"/>
    </row>
    <row r="849" spans="1:9" thickBot="1" x14ac:dyDescent="0.3">
      <c r="A849" s="1253" t="s">
        <v>577</v>
      </c>
      <c r="B849" s="1254"/>
      <c r="C849" s="1254"/>
      <c r="D849" s="1254"/>
      <c r="E849" s="1254"/>
      <c r="F849" s="1254"/>
      <c r="G849" s="1254"/>
      <c r="H849" s="1254"/>
      <c r="I849" s="1255"/>
    </row>
    <row r="850" spans="1:9" s="220" customFormat="1" ht="36.75" thickBot="1" x14ac:dyDescent="0.3">
      <c r="A850" s="191" t="s">
        <v>370</v>
      </c>
      <c r="B850" s="2" t="s">
        <v>78</v>
      </c>
      <c r="C850" s="192" t="s">
        <v>371</v>
      </c>
      <c r="D850" s="2" t="s">
        <v>4</v>
      </c>
      <c r="E850" s="193" t="s">
        <v>79</v>
      </c>
      <c r="F850" s="2" t="s">
        <v>372</v>
      </c>
      <c r="G850" s="2" t="s">
        <v>7</v>
      </c>
      <c r="H850" s="2" t="s">
        <v>740</v>
      </c>
      <c r="I850" s="2" t="s">
        <v>882</v>
      </c>
    </row>
    <row r="851" spans="1:9" ht="21.95" customHeight="1" x14ac:dyDescent="0.25">
      <c r="A851" s="270">
        <v>20000000</v>
      </c>
      <c r="B851" s="271"/>
      <c r="C851" s="272"/>
      <c r="D851" s="271"/>
      <c r="E851" s="114" t="s">
        <v>44</v>
      </c>
      <c r="F851" s="273"/>
      <c r="G851" s="273"/>
      <c r="H851" s="273"/>
      <c r="I851" s="274"/>
    </row>
    <row r="852" spans="1:9" ht="21.95" customHeight="1" x14ac:dyDescent="0.25">
      <c r="A852" s="233">
        <v>21000000</v>
      </c>
      <c r="B852" s="234"/>
      <c r="C852" s="235"/>
      <c r="D852" s="234"/>
      <c r="E852" s="90" t="s">
        <v>47</v>
      </c>
      <c r="F852" s="224"/>
      <c r="G852" s="224"/>
      <c r="H852" s="224"/>
      <c r="I852" s="236"/>
    </row>
    <row r="853" spans="1:9" ht="21.95" customHeight="1" x14ac:dyDescent="0.25">
      <c r="A853" s="233">
        <v>21010000</v>
      </c>
      <c r="B853" s="234"/>
      <c r="C853" s="235"/>
      <c r="D853" s="234"/>
      <c r="E853" s="90" t="s">
        <v>392</v>
      </c>
      <c r="F853" s="224"/>
      <c r="G853" s="224"/>
      <c r="H853" s="224"/>
      <c r="I853" s="236"/>
    </row>
    <row r="854" spans="1:9" ht="21.95" customHeight="1" x14ac:dyDescent="0.25">
      <c r="A854" s="237">
        <v>21010103</v>
      </c>
      <c r="B854" s="323" t="s">
        <v>19</v>
      </c>
      <c r="C854" s="239"/>
      <c r="D854" s="77"/>
      <c r="E854" s="96" t="s">
        <v>431</v>
      </c>
      <c r="F854" s="249"/>
      <c r="G854" s="249"/>
      <c r="H854" s="249"/>
      <c r="I854" s="225"/>
    </row>
    <row r="855" spans="1:9" ht="21.95" customHeight="1" x14ac:dyDescent="0.25">
      <c r="A855" s="237">
        <v>21010104</v>
      </c>
      <c r="B855" s="323" t="s">
        <v>19</v>
      </c>
      <c r="C855" s="239"/>
      <c r="D855" s="77"/>
      <c r="E855" s="96" t="s">
        <v>432</v>
      </c>
      <c r="F855" s="249"/>
      <c r="G855" s="249"/>
      <c r="H855" s="249"/>
      <c r="I855" s="225">
        <f>'NORMINAL ROLL'!D414</f>
        <v>3938517.84</v>
      </c>
    </row>
    <row r="856" spans="1:9" ht="21.95" customHeight="1" x14ac:dyDescent="0.25">
      <c r="A856" s="237">
        <v>21010105</v>
      </c>
      <c r="B856" s="323" t="s">
        <v>19</v>
      </c>
      <c r="C856" s="239"/>
      <c r="D856" s="77"/>
      <c r="E856" s="96" t="s">
        <v>433</v>
      </c>
      <c r="F856" s="249"/>
      <c r="G856" s="249"/>
      <c r="H856" s="249"/>
      <c r="I856" s="225">
        <f>'NORMINAL ROLL'!D402</f>
        <v>615707.64</v>
      </c>
    </row>
    <row r="857" spans="1:9" ht="21.95" customHeight="1" x14ac:dyDescent="0.25">
      <c r="A857" s="237">
        <v>21010106</v>
      </c>
      <c r="B857" s="323" t="s">
        <v>19</v>
      </c>
      <c r="C857" s="239"/>
      <c r="D857" s="12"/>
      <c r="E857" s="96" t="s">
        <v>499</v>
      </c>
      <c r="F857" s="249"/>
      <c r="G857" s="249"/>
      <c r="H857" s="249"/>
      <c r="I857" s="225"/>
    </row>
    <row r="858" spans="1:9" ht="21.95" customHeight="1" x14ac:dyDescent="0.25">
      <c r="A858" s="275"/>
      <c r="B858" s="323" t="s">
        <v>19</v>
      </c>
      <c r="C858" s="239"/>
      <c r="D858" s="12"/>
      <c r="E858" s="96" t="s">
        <v>435</v>
      </c>
      <c r="F858" s="249"/>
      <c r="G858" s="249"/>
      <c r="H858" s="249"/>
      <c r="I858" s="225"/>
    </row>
    <row r="859" spans="1:9" ht="24.75" customHeight="1" x14ac:dyDescent="0.25">
      <c r="A859" s="233">
        <v>21020400</v>
      </c>
      <c r="B859" s="234"/>
      <c r="C859" s="235"/>
      <c r="D859" s="234"/>
      <c r="E859" s="90" t="s">
        <v>451</v>
      </c>
      <c r="F859" s="249"/>
      <c r="G859" s="249"/>
      <c r="H859" s="249"/>
      <c r="I859" s="225"/>
    </row>
    <row r="860" spans="1:9" ht="21.95" customHeight="1" x14ac:dyDescent="0.25">
      <c r="A860" s="237">
        <v>21020401</v>
      </c>
      <c r="B860" s="323" t="s">
        <v>19</v>
      </c>
      <c r="C860" s="239"/>
      <c r="D860" s="12"/>
      <c r="E860" s="133" t="s">
        <v>437</v>
      </c>
      <c r="F860" s="249"/>
      <c r="G860" s="249"/>
      <c r="H860" s="249"/>
      <c r="I860" s="225">
        <f>'NORMINAL ROLL'!E414</f>
        <v>1378481.2439999999</v>
      </c>
    </row>
    <row r="861" spans="1:9" ht="21.95" customHeight="1" x14ac:dyDescent="0.25">
      <c r="A861" s="237">
        <v>21020402</v>
      </c>
      <c r="B861" s="323" t="s">
        <v>19</v>
      </c>
      <c r="C861" s="239"/>
      <c r="D861" s="12"/>
      <c r="E861" s="133" t="s">
        <v>438</v>
      </c>
      <c r="F861" s="249"/>
      <c r="G861" s="249"/>
      <c r="H861" s="249"/>
      <c r="I861" s="225">
        <f>'NORMINAL ROLL'!F414</f>
        <v>787703.5680000002</v>
      </c>
    </row>
    <row r="862" spans="1:9" ht="21.95" customHeight="1" x14ac:dyDescent="0.25">
      <c r="A862" s="237">
        <v>21020403</v>
      </c>
      <c r="B862" s="323" t="s">
        <v>19</v>
      </c>
      <c r="C862" s="239"/>
      <c r="D862" s="12"/>
      <c r="E862" s="133" t="s">
        <v>439</v>
      </c>
      <c r="F862" s="249"/>
      <c r="G862" s="249"/>
      <c r="H862" s="249"/>
      <c r="I862" s="225">
        <f>'NORMINAL ROLL'!G414</f>
        <v>83160</v>
      </c>
    </row>
    <row r="863" spans="1:9" ht="21.95" customHeight="1" x14ac:dyDescent="0.25">
      <c r="A863" s="237">
        <v>21020404</v>
      </c>
      <c r="B863" s="323" t="s">
        <v>19</v>
      </c>
      <c r="C863" s="239"/>
      <c r="D863" s="12"/>
      <c r="E863" s="133" t="s">
        <v>398</v>
      </c>
      <c r="F863" s="249"/>
      <c r="G863" s="249"/>
      <c r="H863" s="249"/>
      <c r="I863" s="225">
        <f>'NORMINAL ROLL'!H414</f>
        <v>196925.89200000005</v>
      </c>
    </row>
    <row r="864" spans="1:9" ht="21.95" customHeight="1" x14ac:dyDescent="0.25">
      <c r="A864" s="237">
        <v>21020407</v>
      </c>
      <c r="B864" s="323"/>
      <c r="C864" s="239"/>
      <c r="D864" s="12"/>
      <c r="E864" s="133" t="s">
        <v>477</v>
      </c>
      <c r="F864" s="249"/>
      <c r="G864" s="249"/>
      <c r="H864" s="249"/>
      <c r="I864" s="225">
        <f>'NORMINAL ROLL'!M414</f>
        <v>5280000</v>
      </c>
    </row>
    <row r="865" spans="1:9" ht="21.95" customHeight="1" x14ac:dyDescent="0.25">
      <c r="A865" s="237">
        <v>21020412</v>
      </c>
      <c r="B865" s="323" t="s">
        <v>19</v>
      </c>
      <c r="C865" s="239"/>
      <c r="D865" s="12"/>
      <c r="E865" s="133" t="s">
        <v>440</v>
      </c>
      <c r="F865" s="249"/>
      <c r="G865" s="249"/>
      <c r="H865" s="249"/>
      <c r="I865" s="225"/>
    </row>
    <row r="866" spans="1:9" ht="21.95" customHeight="1" x14ac:dyDescent="0.25">
      <c r="A866" s="237">
        <v>21020415</v>
      </c>
      <c r="B866" s="323" t="s">
        <v>19</v>
      </c>
      <c r="C866" s="239"/>
      <c r="D866" s="12"/>
      <c r="E866" s="133" t="s">
        <v>441</v>
      </c>
      <c r="F866" s="249"/>
      <c r="G866" s="249"/>
      <c r="H866" s="249"/>
      <c r="I866" s="225">
        <f>'NORMINAL ROLL'!I414</f>
        <v>460925.89200000005</v>
      </c>
    </row>
    <row r="867" spans="1:9" ht="21.95" customHeight="1" x14ac:dyDescent="0.25">
      <c r="A867" s="233">
        <v>21020500</v>
      </c>
      <c r="B867" s="234"/>
      <c r="C867" s="235"/>
      <c r="D867" s="234"/>
      <c r="E867" s="90" t="s">
        <v>436</v>
      </c>
      <c r="F867" s="249"/>
      <c r="G867" s="249"/>
      <c r="H867" s="249"/>
      <c r="I867" s="225"/>
    </row>
    <row r="868" spans="1:9" ht="21.95" customHeight="1" x14ac:dyDescent="0.25">
      <c r="A868" s="237">
        <v>21020501</v>
      </c>
      <c r="B868" s="323" t="s">
        <v>19</v>
      </c>
      <c r="C868" s="239"/>
      <c r="D868" s="12"/>
      <c r="E868" s="133" t="s">
        <v>437</v>
      </c>
      <c r="F868" s="249"/>
      <c r="G868" s="249"/>
      <c r="H868" s="249"/>
      <c r="I868" s="225">
        <f>'NORMINAL ROLL'!E402</f>
        <v>215497.674</v>
      </c>
    </row>
    <row r="869" spans="1:9" ht="21.95" customHeight="1" x14ac:dyDescent="0.25">
      <c r="A869" s="237">
        <v>21020502</v>
      </c>
      <c r="B869" s="323" t="s">
        <v>19</v>
      </c>
      <c r="C869" s="239"/>
      <c r="D869" s="12"/>
      <c r="E869" s="133" t="s">
        <v>438</v>
      </c>
      <c r="F869" s="249"/>
      <c r="G869" s="249"/>
      <c r="H869" s="249"/>
      <c r="I869" s="225">
        <f>'NORMINAL ROLL'!F402</f>
        <v>123141.52800000002</v>
      </c>
    </row>
    <row r="870" spans="1:9" ht="21.95" customHeight="1" x14ac:dyDescent="0.25">
      <c r="A870" s="237">
        <v>21020503</v>
      </c>
      <c r="B870" s="323" t="s">
        <v>19</v>
      </c>
      <c r="C870" s="239"/>
      <c r="D870" s="12"/>
      <c r="E870" s="133" t="s">
        <v>439</v>
      </c>
      <c r="F870" s="249"/>
      <c r="G870" s="249"/>
      <c r="H870" s="249"/>
      <c r="I870" s="225">
        <f>'NORMINAL ROLL'!G402</f>
        <v>32400</v>
      </c>
    </row>
    <row r="871" spans="1:9" ht="21.95" customHeight="1" x14ac:dyDescent="0.25">
      <c r="A871" s="237">
        <v>21020504</v>
      </c>
      <c r="B871" s="323" t="s">
        <v>19</v>
      </c>
      <c r="C871" s="239"/>
      <c r="D871" s="12"/>
      <c r="E871" s="133" t="s">
        <v>398</v>
      </c>
      <c r="F871" s="249"/>
      <c r="G871" s="249"/>
      <c r="H871" s="249"/>
      <c r="I871" s="225">
        <f>'NORMINAL ROLL'!H402</f>
        <v>30785.382000000005</v>
      </c>
    </row>
    <row r="872" spans="1:9" ht="21.95" customHeight="1" x14ac:dyDescent="0.25">
      <c r="A872" s="237">
        <v>21020507</v>
      </c>
      <c r="B872" s="323"/>
      <c r="C872" s="239"/>
      <c r="D872" s="12"/>
      <c r="E872" s="133" t="s">
        <v>477</v>
      </c>
      <c r="F872" s="249"/>
      <c r="G872" s="249"/>
      <c r="H872" s="249"/>
      <c r="I872" s="225">
        <f>'NORMINAL ROLL'!M402</f>
        <v>1560000</v>
      </c>
    </row>
    <row r="873" spans="1:9" ht="21.95" customHeight="1" x14ac:dyDescent="0.25">
      <c r="A873" s="237">
        <v>21020512</v>
      </c>
      <c r="B873" s="323" t="s">
        <v>19</v>
      </c>
      <c r="C873" s="239"/>
      <c r="D873" s="12"/>
      <c r="E873" s="133" t="s">
        <v>440</v>
      </c>
      <c r="F873" s="249"/>
      <c r="G873" s="249"/>
      <c r="H873" s="249"/>
      <c r="I873" s="225"/>
    </row>
    <row r="874" spans="1:9" ht="21.95" customHeight="1" x14ac:dyDescent="0.25">
      <c r="A874" s="237">
        <v>21020515</v>
      </c>
      <c r="B874" s="323" t="s">
        <v>19</v>
      </c>
      <c r="C874" s="239"/>
      <c r="D874" s="12"/>
      <c r="E874" s="133" t="s">
        <v>441</v>
      </c>
      <c r="F874" s="249"/>
      <c r="G874" s="249"/>
      <c r="H874" s="249"/>
      <c r="I874" s="225">
        <f>'NORMINAL ROLL'!I402</f>
        <v>420279.46200000006</v>
      </c>
    </row>
    <row r="875" spans="1:9" ht="21.95" customHeight="1" x14ac:dyDescent="0.25">
      <c r="A875" s="243">
        <v>21020600</v>
      </c>
      <c r="B875" s="244"/>
      <c r="C875" s="245"/>
      <c r="D875" s="244"/>
      <c r="E875" s="90" t="s">
        <v>408</v>
      </c>
      <c r="F875" s="249"/>
      <c r="G875" s="249"/>
      <c r="H875" s="249"/>
      <c r="I875" s="225"/>
    </row>
    <row r="876" spans="1:9" ht="21.95" customHeight="1" x14ac:dyDescent="0.25">
      <c r="A876" s="338">
        <v>21020605</v>
      </c>
      <c r="B876" s="323" t="s">
        <v>19</v>
      </c>
      <c r="C876" s="247"/>
      <c r="D876" s="12"/>
      <c r="E876" s="96" t="s">
        <v>501</v>
      </c>
      <c r="F876" s="249"/>
      <c r="G876" s="249"/>
      <c r="H876" s="249"/>
      <c r="I876" s="225"/>
    </row>
    <row r="877" spans="1:9" ht="21.95" customHeight="1" x14ac:dyDescent="0.25">
      <c r="A877" s="250">
        <v>22020000</v>
      </c>
      <c r="B877" s="251"/>
      <c r="C877" s="252"/>
      <c r="D877" s="251"/>
      <c r="E877" s="171" t="s">
        <v>410</v>
      </c>
      <c r="F877" s="249"/>
      <c r="G877" s="249"/>
      <c r="H877" s="249"/>
      <c r="I877" s="225"/>
    </row>
    <row r="878" spans="1:9" ht="21.95" customHeight="1" x14ac:dyDescent="0.25">
      <c r="A878" s="250">
        <v>22020100</v>
      </c>
      <c r="B878" s="323" t="s">
        <v>19</v>
      </c>
      <c r="C878" s="252"/>
      <c r="D878" s="251"/>
      <c r="E878" s="171" t="s">
        <v>468</v>
      </c>
      <c r="F878" s="249"/>
      <c r="G878" s="249"/>
      <c r="H878" s="249"/>
      <c r="I878" s="225"/>
    </row>
    <row r="879" spans="1:9" ht="21.95" customHeight="1" x14ac:dyDescent="0.25">
      <c r="A879" s="198">
        <v>22020101</v>
      </c>
      <c r="B879" s="323" t="s">
        <v>19</v>
      </c>
      <c r="C879" s="199"/>
      <c r="D879" s="12"/>
      <c r="E879" s="242" t="s">
        <v>469</v>
      </c>
      <c r="F879" s="249"/>
      <c r="G879" s="249"/>
      <c r="H879" s="249"/>
      <c r="I879" s="225"/>
    </row>
    <row r="880" spans="1:9" ht="21.95" customHeight="1" x14ac:dyDescent="0.25">
      <c r="A880" s="198">
        <v>22020102</v>
      </c>
      <c r="B880" s="323" t="s">
        <v>19</v>
      </c>
      <c r="C880" s="199"/>
      <c r="D880" s="12"/>
      <c r="E880" s="242" t="s">
        <v>412</v>
      </c>
      <c r="F880" s="249"/>
      <c r="G880" s="249"/>
      <c r="H880" s="249"/>
      <c r="I880" s="225"/>
    </row>
    <row r="881" spans="1:9" ht="21.95" customHeight="1" x14ac:dyDescent="0.25">
      <c r="A881" s="250">
        <v>22020300</v>
      </c>
      <c r="B881" s="251"/>
      <c r="C881" s="252"/>
      <c r="D881" s="251"/>
      <c r="E881" s="171" t="s">
        <v>455</v>
      </c>
      <c r="F881" s="249"/>
      <c r="G881" s="249"/>
      <c r="H881" s="249"/>
      <c r="I881" s="225"/>
    </row>
    <row r="882" spans="1:9" ht="21.95" customHeight="1" x14ac:dyDescent="0.25">
      <c r="A882" s="198">
        <v>22020310</v>
      </c>
      <c r="B882" s="323" t="s">
        <v>19</v>
      </c>
      <c r="C882" s="199"/>
      <c r="D882" s="19" t="s">
        <v>15</v>
      </c>
      <c r="E882" s="242" t="s">
        <v>578</v>
      </c>
      <c r="F882" s="249">
        <v>1200000</v>
      </c>
      <c r="G882" s="225">
        <v>12000000</v>
      </c>
      <c r="H882" s="249">
        <v>6543000</v>
      </c>
      <c r="I882" s="225">
        <v>12000000</v>
      </c>
    </row>
    <row r="883" spans="1:9" ht="21.95" customHeight="1" x14ac:dyDescent="0.25">
      <c r="A883" s="198"/>
      <c r="B883" s="323" t="s">
        <v>19</v>
      </c>
      <c r="C883" s="199"/>
      <c r="D883" s="12"/>
      <c r="E883" s="242" t="s">
        <v>447</v>
      </c>
      <c r="F883" s="249"/>
      <c r="G883" s="225"/>
      <c r="H883" s="249"/>
      <c r="I883" s="225"/>
    </row>
    <row r="884" spans="1:9" ht="41.25" customHeight="1" x14ac:dyDescent="0.25">
      <c r="A884" s="250">
        <v>22040000</v>
      </c>
      <c r="B884" s="251"/>
      <c r="C884" s="252"/>
      <c r="D884" s="251"/>
      <c r="E884" s="171" t="s">
        <v>562</v>
      </c>
      <c r="F884" s="249"/>
      <c r="G884" s="225"/>
      <c r="H884" s="249"/>
      <c r="I884" s="225"/>
    </row>
    <row r="885" spans="1:9" ht="33.75" customHeight="1" x14ac:dyDescent="0.25">
      <c r="A885" s="250">
        <v>22040100</v>
      </c>
      <c r="B885" s="251"/>
      <c r="C885" s="252"/>
      <c r="D885" s="251"/>
      <c r="E885" s="171" t="s">
        <v>428</v>
      </c>
      <c r="F885" s="249"/>
      <c r="G885" s="225"/>
      <c r="H885" s="249"/>
      <c r="I885" s="225"/>
    </row>
    <row r="886" spans="1:9" ht="21.95" customHeight="1" thickBot="1" x14ac:dyDescent="0.3">
      <c r="A886" s="254">
        <v>22040109</v>
      </c>
      <c r="B886" s="330" t="s">
        <v>19</v>
      </c>
      <c r="C886" s="256"/>
      <c r="D886" s="286" t="s">
        <v>15</v>
      </c>
      <c r="E886" s="144" t="s">
        <v>429</v>
      </c>
      <c r="F886" s="258"/>
      <c r="G886" s="259"/>
      <c r="H886" s="258"/>
      <c r="I886" s="259">
        <v>500000</v>
      </c>
    </row>
    <row r="887" spans="1:9" ht="21.95" customHeight="1" thickBot="1" x14ac:dyDescent="0.3">
      <c r="A887" s="260"/>
      <c r="B887" s="228"/>
      <c r="C887" s="261"/>
      <c r="D887" s="228"/>
      <c r="E887" s="279" t="s">
        <v>47</v>
      </c>
      <c r="F887" s="336">
        <f>SUM(F854:F876)</f>
        <v>0</v>
      </c>
      <c r="G887" s="336">
        <f>SUM(G854:G876)</f>
        <v>0</v>
      </c>
      <c r="H887" s="336">
        <f>SUM(H854:H876)</f>
        <v>0</v>
      </c>
      <c r="I887" s="336">
        <f>SUM(I854:I876)</f>
        <v>15123526.122000001</v>
      </c>
    </row>
    <row r="888" spans="1:9" ht="21.95" customHeight="1" thickBot="1" x14ac:dyDescent="0.3">
      <c r="A888" s="260"/>
      <c r="B888" s="228"/>
      <c r="C888" s="261"/>
      <c r="D888" s="228"/>
      <c r="E888" s="279" t="s">
        <v>410</v>
      </c>
      <c r="F888" s="336">
        <f>SUM(F879:F886)</f>
        <v>1200000</v>
      </c>
      <c r="G888" s="336">
        <f>SUM(G879:G886)</f>
        <v>12000000</v>
      </c>
      <c r="H888" s="336">
        <f>SUM(H879:H886)</f>
        <v>6543000</v>
      </c>
      <c r="I888" s="336">
        <f>SUM(I879:I886)</f>
        <v>12500000</v>
      </c>
    </row>
    <row r="889" spans="1:9" ht="21.95" customHeight="1" thickBot="1" x14ac:dyDescent="0.3">
      <c r="A889" s="264"/>
      <c r="B889" s="265"/>
      <c r="C889" s="266"/>
      <c r="D889" s="267"/>
      <c r="E889" s="279" t="s">
        <v>51</v>
      </c>
      <c r="F889" s="343">
        <f>F887+F888</f>
        <v>1200000</v>
      </c>
      <c r="G889" s="343">
        <f>G887+G888</f>
        <v>12000000</v>
      </c>
      <c r="H889" s="343">
        <f>H887+H888</f>
        <v>6543000</v>
      </c>
      <c r="I889" s="343">
        <f>I887+I888</f>
        <v>27623526.122000001</v>
      </c>
    </row>
    <row r="890" spans="1:9" ht="28.5" x14ac:dyDescent="0.45">
      <c r="A890" s="1235" t="s">
        <v>0</v>
      </c>
      <c r="B890" s="1236"/>
      <c r="C890" s="1236"/>
      <c r="D890" s="1236"/>
      <c r="E890" s="1236"/>
      <c r="F890" s="1236"/>
      <c r="G890" s="1236"/>
      <c r="H890" s="1236"/>
      <c r="I890" s="1237"/>
    </row>
    <row r="891" spans="1:9" ht="22.5" x14ac:dyDescent="0.3">
      <c r="A891" s="1238" t="s">
        <v>1</v>
      </c>
      <c r="B891" s="1239"/>
      <c r="C891" s="1239"/>
      <c r="D891" s="1239"/>
      <c r="E891" s="1239"/>
      <c r="F891" s="1239"/>
      <c r="G891" s="1239"/>
      <c r="H891" s="1239"/>
      <c r="I891" s="1240"/>
    </row>
    <row r="892" spans="1:9" ht="22.5" x14ac:dyDescent="0.3">
      <c r="A892" s="1238" t="s">
        <v>879</v>
      </c>
      <c r="B892" s="1239"/>
      <c r="C892" s="1239"/>
      <c r="D892" s="1239"/>
      <c r="E892" s="1239"/>
      <c r="F892" s="1239"/>
      <c r="G892" s="1239"/>
      <c r="H892" s="1239"/>
      <c r="I892" s="1240"/>
    </row>
    <row r="893" spans="1:9" ht="18.75" customHeight="1" thickBot="1" x14ac:dyDescent="0.3">
      <c r="A893" s="1244" t="s">
        <v>369</v>
      </c>
      <c r="B893" s="1245"/>
      <c r="C893" s="1245"/>
      <c r="D893" s="1245"/>
      <c r="E893" s="1245"/>
      <c r="F893" s="1245"/>
      <c r="G893" s="1245"/>
      <c r="H893" s="1245"/>
      <c r="I893" s="1246"/>
    </row>
    <row r="894" spans="1:9" thickBot="1" x14ac:dyDescent="0.3">
      <c r="A894" s="1253" t="s">
        <v>579</v>
      </c>
      <c r="B894" s="1254"/>
      <c r="C894" s="1254"/>
      <c r="D894" s="1254"/>
      <c r="E894" s="1254"/>
      <c r="F894" s="1254"/>
      <c r="G894" s="1254"/>
      <c r="H894" s="1254"/>
      <c r="I894" s="1255"/>
    </row>
    <row r="895" spans="1:9" s="220" customFormat="1" ht="36.75" thickBot="1" x14ac:dyDescent="0.3">
      <c r="A895" s="595" t="s">
        <v>370</v>
      </c>
      <c r="B895" s="407" t="s">
        <v>78</v>
      </c>
      <c r="C895" s="596" t="s">
        <v>371</v>
      </c>
      <c r="D895" s="407" t="s">
        <v>4</v>
      </c>
      <c r="E895" s="574" t="s">
        <v>79</v>
      </c>
      <c r="F895" s="407" t="s">
        <v>372</v>
      </c>
      <c r="G895" s="407" t="s">
        <v>7</v>
      </c>
      <c r="H895" s="407" t="s">
        <v>740</v>
      </c>
      <c r="I895" s="407" t="s">
        <v>882</v>
      </c>
    </row>
    <row r="896" spans="1:9" ht="21.95" customHeight="1" x14ac:dyDescent="0.25">
      <c r="A896" s="270">
        <v>20000000</v>
      </c>
      <c r="B896" s="271"/>
      <c r="C896" s="272"/>
      <c r="D896" s="271"/>
      <c r="E896" s="114" t="s">
        <v>44</v>
      </c>
      <c r="F896" s="273"/>
      <c r="G896" s="273"/>
      <c r="H896" s="273"/>
      <c r="I896" s="274"/>
    </row>
    <row r="897" spans="1:9" ht="21.95" customHeight="1" x14ac:dyDescent="0.25">
      <c r="A897" s="233">
        <v>21000000</v>
      </c>
      <c r="B897" s="234"/>
      <c r="C897" s="235"/>
      <c r="D897" s="234"/>
      <c r="E897" s="90" t="s">
        <v>47</v>
      </c>
      <c r="F897" s="224"/>
      <c r="G897" s="224"/>
      <c r="H897" s="224"/>
      <c r="I897" s="236"/>
    </row>
    <row r="898" spans="1:9" ht="21.95" customHeight="1" x14ac:dyDescent="0.25">
      <c r="A898" s="233">
        <v>21010000</v>
      </c>
      <c r="B898" s="234"/>
      <c r="C898" s="235"/>
      <c r="D898" s="234"/>
      <c r="E898" s="90" t="s">
        <v>392</v>
      </c>
      <c r="F898" s="224"/>
      <c r="G898" s="224"/>
      <c r="H898" s="224"/>
      <c r="I898" s="236"/>
    </row>
    <row r="899" spans="1:9" ht="21.95" customHeight="1" x14ac:dyDescent="0.25">
      <c r="A899" s="237">
        <v>21010103</v>
      </c>
      <c r="B899" s="238" t="s">
        <v>19</v>
      </c>
      <c r="C899" s="239"/>
      <c r="D899" s="12"/>
      <c r="E899" s="96" t="s">
        <v>431</v>
      </c>
      <c r="F899" s="249">
        <v>1279041.9840000002</v>
      </c>
      <c r="G899" s="249">
        <v>1291961.6000000001</v>
      </c>
      <c r="H899" s="249">
        <v>968971.20000000007</v>
      </c>
      <c r="I899" s="225"/>
    </row>
    <row r="900" spans="1:9" ht="21.95" customHeight="1" x14ac:dyDescent="0.25">
      <c r="A900" s="237">
        <v>21010104</v>
      </c>
      <c r="B900" s="238" t="s">
        <v>19</v>
      </c>
      <c r="C900" s="239"/>
      <c r="D900" s="19" t="s">
        <v>15</v>
      </c>
      <c r="E900" s="96" t="s">
        <v>432</v>
      </c>
      <c r="F900" s="249">
        <v>751672.68660000002</v>
      </c>
      <c r="G900" s="249">
        <v>759265.34</v>
      </c>
      <c r="H900" s="249">
        <v>569449.005</v>
      </c>
      <c r="I900" s="225"/>
    </row>
    <row r="901" spans="1:9" ht="21.95" customHeight="1" x14ac:dyDescent="0.25">
      <c r="A901" s="237">
        <v>21010105</v>
      </c>
      <c r="B901" s="238" t="s">
        <v>19</v>
      </c>
      <c r="C901" s="239"/>
      <c r="D901" s="19" t="s">
        <v>15</v>
      </c>
      <c r="E901" s="96" t="s">
        <v>433</v>
      </c>
      <c r="F901" s="249">
        <v>601299.7452</v>
      </c>
      <c r="G901" s="249">
        <v>607373.48</v>
      </c>
      <c r="H901" s="249">
        <v>455530.11</v>
      </c>
      <c r="I901" s="225"/>
    </row>
    <row r="902" spans="1:9" ht="21.95" customHeight="1" x14ac:dyDescent="0.25">
      <c r="A902" s="237">
        <v>21010106</v>
      </c>
      <c r="B902" s="238" t="s">
        <v>19</v>
      </c>
      <c r="C902" s="239"/>
      <c r="D902" s="12"/>
      <c r="E902" s="96" t="s">
        <v>499</v>
      </c>
      <c r="F902" s="249"/>
      <c r="G902" s="249"/>
      <c r="H902" s="249"/>
      <c r="I902" s="225"/>
    </row>
    <row r="903" spans="1:9" ht="21.95" customHeight="1" x14ac:dyDescent="0.25">
      <c r="A903" s="275"/>
      <c r="B903" s="238" t="s">
        <v>19</v>
      </c>
      <c r="C903" s="239"/>
      <c r="D903" s="12"/>
      <c r="E903" s="96" t="s">
        <v>435</v>
      </c>
      <c r="F903" s="249"/>
      <c r="G903" s="249">
        <v>1680000</v>
      </c>
      <c r="H903" s="249"/>
      <c r="I903" s="225"/>
    </row>
    <row r="904" spans="1:9" ht="21.95" customHeight="1" x14ac:dyDescent="0.25">
      <c r="A904" s="233">
        <v>21020300</v>
      </c>
      <c r="B904" s="234"/>
      <c r="C904" s="235"/>
      <c r="D904" s="234"/>
      <c r="E904" s="90" t="s">
        <v>451</v>
      </c>
      <c r="F904" s="249"/>
      <c r="G904" s="249"/>
      <c r="H904" s="249"/>
      <c r="I904" s="225"/>
    </row>
    <row r="905" spans="1:9" ht="21.95" customHeight="1" x14ac:dyDescent="0.25">
      <c r="A905" s="237">
        <v>21020301</v>
      </c>
      <c r="B905" s="238" t="s">
        <v>19</v>
      </c>
      <c r="C905" s="239"/>
      <c r="D905" s="19" t="s">
        <v>15</v>
      </c>
      <c r="E905" s="133" t="s">
        <v>437</v>
      </c>
      <c r="F905" s="249">
        <v>150084.99</v>
      </c>
      <c r="G905" s="249">
        <v>151601</v>
      </c>
      <c r="H905" s="249">
        <v>113700.75</v>
      </c>
      <c r="I905" s="225"/>
    </row>
    <row r="906" spans="1:9" ht="21.95" customHeight="1" x14ac:dyDescent="0.25">
      <c r="A906" s="237">
        <v>21020302</v>
      </c>
      <c r="B906" s="238" t="s">
        <v>19</v>
      </c>
      <c r="C906" s="239"/>
      <c r="D906" s="19" t="s">
        <v>15</v>
      </c>
      <c r="E906" s="133" t="s">
        <v>438</v>
      </c>
      <c r="F906" s="249">
        <v>85762.71</v>
      </c>
      <c r="G906" s="249">
        <v>86629</v>
      </c>
      <c r="H906" s="249">
        <v>64971.75</v>
      </c>
      <c r="I906" s="225"/>
    </row>
    <row r="907" spans="1:9" ht="21.95" customHeight="1" x14ac:dyDescent="0.25">
      <c r="A907" s="237">
        <v>21020303</v>
      </c>
      <c r="B907" s="238" t="s">
        <v>19</v>
      </c>
      <c r="C907" s="239"/>
      <c r="D907" s="19" t="s">
        <v>15</v>
      </c>
      <c r="E907" s="133" t="s">
        <v>439</v>
      </c>
      <c r="F907" s="249">
        <v>11147.4</v>
      </c>
      <c r="G907" s="249">
        <v>11260</v>
      </c>
      <c r="H907" s="249">
        <v>8445</v>
      </c>
      <c r="I907" s="225"/>
    </row>
    <row r="908" spans="1:9" ht="21.95" customHeight="1" x14ac:dyDescent="0.25">
      <c r="A908" s="237">
        <v>21020304</v>
      </c>
      <c r="B908" s="238" t="s">
        <v>19</v>
      </c>
      <c r="C908" s="239"/>
      <c r="D908" s="19" t="s">
        <v>15</v>
      </c>
      <c r="E908" s="133" t="s">
        <v>398</v>
      </c>
      <c r="F908" s="249">
        <v>21440.43</v>
      </c>
      <c r="G908" s="249">
        <v>21657</v>
      </c>
      <c r="H908" s="249">
        <v>16242.75</v>
      </c>
      <c r="I908" s="225"/>
    </row>
    <row r="909" spans="1:9" ht="21.95" customHeight="1" x14ac:dyDescent="0.25">
      <c r="A909" s="237">
        <v>21020312</v>
      </c>
      <c r="B909" s="238" t="s">
        <v>19</v>
      </c>
      <c r="C909" s="239"/>
      <c r="D909" s="12"/>
      <c r="E909" s="133" t="s">
        <v>440</v>
      </c>
      <c r="F909" s="249"/>
      <c r="G909" s="249"/>
      <c r="H909" s="249"/>
      <c r="I909" s="225"/>
    </row>
    <row r="910" spans="1:9" ht="21.95" customHeight="1" x14ac:dyDescent="0.25">
      <c r="A910" s="237">
        <v>21020315</v>
      </c>
      <c r="B910" s="238" t="s">
        <v>19</v>
      </c>
      <c r="C910" s="239"/>
      <c r="D910" s="19" t="s">
        <v>15</v>
      </c>
      <c r="E910" s="133" t="s">
        <v>441</v>
      </c>
      <c r="F910" s="249">
        <v>21440.43</v>
      </c>
      <c r="G910" s="249">
        <v>21657</v>
      </c>
      <c r="H910" s="249">
        <v>16242.75</v>
      </c>
      <c r="I910" s="225"/>
    </row>
    <row r="911" spans="1:9" ht="21.95" customHeight="1" x14ac:dyDescent="0.25">
      <c r="A911" s="237">
        <v>21020314</v>
      </c>
      <c r="B911" s="238" t="s">
        <v>19</v>
      </c>
      <c r="C911" s="239"/>
      <c r="D911" s="12"/>
      <c r="E911" s="133" t="s">
        <v>521</v>
      </c>
      <c r="F911" s="249"/>
      <c r="G911" s="249"/>
      <c r="H911" s="249"/>
      <c r="I911" s="225"/>
    </row>
    <row r="912" spans="1:9" ht="21.95" customHeight="1" x14ac:dyDescent="0.25">
      <c r="A912" s="237">
        <v>21020305</v>
      </c>
      <c r="B912" s="238" t="s">
        <v>19</v>
      </c>
      <c r="C912" s="239"/>
      <c r="D912" s="12"/>
      <c r="E912" s="133" t="s">
        <v>522</v>
      </c>
      <c r="F912" s="249"/>
      <c r="G912" s="249"/>
      <c r="H912" s="249"/>
      <c r="I912" s="225"/>
    </row>
    <row r="913" spans="1:9" ht="21.95" customHeight="1" x14ac:dyDescent="0.25">
      <c r="A913" s="237">
        <v>21020306</v>
      </c>
      <c r="B913" s="238" t="s">
        <v>19</v>
      </c>
      <c r="C913" s="239"/>
      <c r="D913" s="12"/>
      <c r="E913" s="133" t="s">
        <v>523</v>
      </c>
      <c r="F913" s="249"/>
      <c r="G913" s="249"/>
      <c r="H913" s="249"/>
      <c r="I913" s="225"/>
    </row>
    <row r="914" spans="1:9" ht="21.95" customHeight="1" x14ac:dyDescent="0.25">
      <c r="A914" s="233">
        <v>21020400</v>
      </c>
      <c r="B914" s="234"/>
      <c r="C914" s="235"/>
      <c r="D914" s="234"/>
      <c r="E914" s="90" t="s">
        <v>452</v>
      </c>
      <c r="F914" s="249"/>
      <c r="G914" s="249"/>
      <c r="H914" s="249"/>
      <c r="I914" s="225"/>
    </row>
    <row r="915" spans="1:9" ht="21.95" customHeight="1" x14ac:dyDescent="0.25">
      <c r="A915" s="237">
        <v>21020401</v>
      </c>
      <c r="B915" s="238" t="s">
        <v>19</v>
      </c>
      <c r="C915" s="239"/>
      <c r="D915" s="19" t="s">
        <v>15</v>
      </c>
      <c r="E915" s="133" t="s">
        <v>437</v>
      </c>
      <c r="F915" s="249">
        <v>235346.76</v>
      </c>
      <c r="G915" s="249">
        <v>237724</v>
      </c>
      <c r="H915" s="249">
        <v>178293</v>
      </c>
      <c r="I915" s="225"/>
    </row>
    <row r="916" spans="1:9" ht="21.95" customHeight="1" x14ac:dyDescent="0.25">
      <c r="A916" s="237">
        <v>21020402</v>
      </c>
      <c r="B916" s="238" t="s">
        <v>19</v>
      </c>
      <c r="C916" s="239"/>
      <c r="D916" s="19" t="s">
        <v>15</v>
      </c>
      <c r="E916" s="133" t="s">
        <v>438</v>
      </c>
      <c r="F916" s="249">
        <v>134483.57999999999</v>
      </c>
      <c r="G916" s="249">
        <v>135842</v>
      </c>
      <c r="H916" s="249">
        <v>101881.5</v>
      </c>
      <c r="I916" s="225"/>
    </row>
    <row r="917" spans="1:9" ht="21.95" customHeight="1" x14ac:dyDescent="0.25">
      <c r="A917" s="237">
        <v>21020403</v>
      </c>
      <c r="B917" s="238" t="s">
        <v>19</v>
      </c>
      <c r="C917" s="239"/>
      <c r="D917" s="19" t="s">
        <v>15</v>
      </c>
      <c r="E917" s="133" t="s">
        <v>439</v>
      </c>
      <c r="F917" s="249">
        <v>7128</v>
      </c>
      <c r="G917" s="249">
        <v>7200</v>
      </c>
      <c r="H917" s="249">
        <v>5400</v>
      </c>
      <c r="I917" s="225"/>
    </row>
    <row r="918" spans="1:9" ht="21.95" customHeight="1" x14ac:dyDescent="0.25">
      <c r="A918" s="237">
        <v>21020404</v>
      </c>
      <c r="B918" s="238" t="s">
        <v>19</v>
      </c>
      <c r="C918" s="239"/>
      <c r="D918" s="19" t="s">
        <v>15</v>
      </c>
      <c r="E918" s="133" t="s">
        <v>398</v>
      </c>
      <c r="F918" s="249">
        <v>33622.379999999997</v>
      </c>
      <c r="G918" s="249">
        <v>33962</v>
      </c>
      <c r="H918" s="249">
        <v>25471.5</v>
      </c>
      <c r="I918" s="225"/>
    </row>
    <row r="919" spans="1:9" ht="21.95" customHeight="1" x14ac:dyDescent="0.25">
      <c r="A919" s="237">
        <v>21020412</v>
      </c>
      <c r="B919" s="238" t="s">
        <v>19</v>
      </c>
      <c r="C919" s="239"/>
      <c r="D919" s="12"/>
      <c r="E919" s="133" t="s">
        <v>440</v>
      </c>
      <c r="F919" s="249"/>
      <c r="G919" s="249"/>
      <c r="H919" s="249"/>
      <c r="I919" s="225"/>
    </row>
    <row r="920" spans="1:9" ht="21.95" customHeight="1" x14ac:dyDescent="0.25">
      <c r="A920" s="237">
        <v>21020415</v>
      </c>
      <c r="B920" s="238" t="s">
        <v>19</v>
      </c>
      <c r="C920" s="239"/>
      <c r="D920" s="19" t="s">
        <v>15</v>
      </c>
      <c r="E920" s="133" t="s">
        <v>441</v>
      </c>
      <c r="F920" s="249">
        <v>33622.379999999997</v>
      </c>
      <c r="G920" s="249">
        <v>33962</v>
      </c>
      <c r="H920" s="249">
        <v>25471.5</v>
      </c>
      <c r="I920" s="225"/>
    </row>
    <row r="921" spans="1:9" ht="21.95" customHeight="1" x14ac:dyDescent="0.25">
      <c r="A921" s="243">
        <v>21020600</v>
      </c>
      <c r="B921" s="244"/>
      <c r="C921" s="245"/>
      <c r="D921" s="244"/>
      <c r="E921" s="90" t="s">
        <v>408</v>
      </c>
      <c r="F921" s="249"/>
      <c r="G921" s="249"/>
      <c r="H921" s="249"/>
      <c r="I921" s="225"/>
    </row>
    <row r="922" spans="1:9" ht="21.95" customHeight="1" x14ac:dyDescent="0.25">
      <c r="A922" s="338">
        <v>21020605</v>
      </c>
      <c r="B922" s="238" t="s">
        <v>19</v>
      </c>
      <c r="C922" s="247"/>
      <c r="D922" s="12"/>
      <c r="E922" s="96" t="s">
        <v>501</v>
      </c>
      <c r="F922" s="249"/>
      <c r="G922" s="249"/>
      <c r="H922" s="249"/>
      <c r="I922" s="225"/>
    </row>
    <row r="923" spans="1:9" ht="21.95" customHeight="1" x14ac:dyDescent="0.25">
      <c r="A923" s="250">
        <v>22020000</v>
      </c>
      <c r="B923" s="251"/>
      <c r="C923" s="252"/>
      <c r="D923" s="251"/>
      <c r="E923" s="171" t="s">
        <v>410</v>
      </c>
      <c r="F923" s="249"/>
      <c r="G923" s="249"/>
      <c r="H923" s="249"/>
      <c r="I923" s="225"/>
    </row>
    <row r="924" spans="1:9" ht="21.95" customHeight="1" x14ac:dyDescent="0.25">
      <c r="A924" s="250">
        <v>22020100</v>
      </c>
      <c r="B924" s="251"/>
      <c r="C924" s="252"/>
      <c r="D924" s="251"/>
      <c r="E924" s="171" t="s">
        <v>468</v>
      </c>
      <c r="F924" s="249"/>
      <c r="G924" s="249"/>
      <c r="H924" s="249"/>
      <c r="I924" s="225"/>
    </row>
    <row r="925" spans="1:9" ht="21.95" customHeight="1" x14ac:dyDescent="0.25">
      <c r="A925" s="615">
        <v>22020101</v>
      </c>
      <c r="B925" s="238" t="s">
        <v>14</v>
      </c>
      <c r="C925" s="199"/>
      <c r="D925" s="366"/>
      <c r="E925" s="365" t="s">
        <v>469</v>
      </c>
      <c r="F925" s="249"/>
      <c r="G925" s="249"/>
      <c r="H925" s="249"/>
      <c r="I925" s="225"/>
    </row>
    <row r="926" spans="1:9" ht="21.95" customHeight="1" x14ac:dyDescent="0.25">
      <c r="A926" s="615">
        <v>22020102</v>
      </c>
      <c r="B926" s="238" t="s">
        <v>14</v>
      </c>
      <c r="C926" s="199"/>
      <c r="D926" s="19" t="s">
        <v>15</v>
      </c>
      <c r="E926" s="365" t="s">
        <v>412</v>
      </c>
      <c r="F926" s="249"/>
      <c r="G926" s="249">
        <v>50000</v>
      </c>
      <c r="H926" s="249"/>
      <c r="I926" s="225">
        <v>500000</v>
      </c>
    </row>
    <row r="927" spans="1:9" ht="21.95" customHeight="1" x14ac:dyDescent="0.25">
      <c r="A927" s="615">
        <v>22020103</v>
      </c>
      <c r="B927" s="238" t="s">
        <v>14</v>
      </c>
      <c r="C927" s="199"/>
      <c r="D927" s="366"/>
      <c r="E927" s="365" t="s">
        <v>470</v>
      </c>
      <c r="F927" s="249"/>
      <c r="G927" s="249"/>
      <c r="H927" s="249"/>
      <c r="I927" s="225"/>
    </row>
    <row r="928" spans="1:9" ht="21.95" customHeight="1" x14ac:dyDescent="0.25">
      <c r="A928" s="615">
        <v>22020104</v>
      </c>
      <c r="B928" s="238" t="s">
        <v>14</v>
      </c>
      <c r="C928" s="199"/>
      <c r="D928" s="366"/>
      <c r="E928" s="365" t="s">
        <v>413</v>
      </c>
      <c r="F928" s="249"/>
      <c r="G928" s="249"/>
      <c r="H928" s="249"/>
      <c r="I928" s="225"/>
    </row>
    <row r="929" spans="1:9" ht="21.95" customHeight="1" x14ac:dyDescent="0.25">
      <c r="A929" s="250">
        <v>22020300</v>
      </c>
      <c r="B929" s="251"/>
      <c r="C929" s="252"/>
      <c r="D929" s="251"/>
      <c r="E929" s="171" t="s">
        <v>455</v>
      </c>
      <c r="F929" s="249"/>
      <c r="G929" s="249"/>
      <c r="H929" s="249"/>
      <c r="I929" s="225"/>
    </row>
    <row r="930" spans="1:9" ht="21.95" customHeight="1" x14ac:dyDescent="0.25">
      <c r="A930" s="198">
        <v>22020311</v>
      </c>
      <c r="B930" s="238" t="s">
        <v>19</v>
      </c>
      <c r="C930" s="199"/>
      <c r="D930" s="19" t="s">
        <v>15</v>
      </c>
      <c r="E930" s="242" t="s">
        <v>558</v>
      </c>
      <c r="F930" s="249">
        <v>3800000</v>
      </c>
      <c r="G930" s="249">
        <v>10000000</v>
      </c>
      <c r="H930" s="249">
        <v>3445560</v>
      </c>
      <c r="I930" s="225">
        <v>5000000</v>
      </c>
    </row>
    <row r="931" spans="1:9" ht="21.95" customHeight="1" x14ac:dyDescent="0.25">
      <c r="A931" s="198">
        <v>22020313</v>
      </c>
      <c r="B931" s="238" t="s">
        <v>19</v>
      </c>
      <c r="C931" s="199"/>
      <c r="D931" s="19" t="s">
        <v>15</v>
      </c>
      <c r="E931" s="242" t="s">
        <v>447</v>
      </c>
      <c r="F931" s="249">
        <v>600000</v>
      </c>
      <c r="G931" s="249">
        <v>2000000</v>
      </c>
      <c r="H931" s="249"/>
      <c r="I931" s="225">
        <v>1000000</v>
      </c>
    </row>
    <row r="932" spans="1:9" ht="37.5" customHeight="1" x14ac:dyDescent="0.25">
      <c r="A932" s="250" t="s">
        <v>580</v>
      </c>
      <c r="B932" s="251"/>
      <c r="C932" s="252"/>
      <c r="D932" s="251"/>
      <c r="E932" s="171" t="s">
        <v>424</v>
      </c>
      <c r="F932" s="249"/>
      <c r="G932" s="249"/>
      <c r="H932" s="249"/>
      <c r="I932" s="225"/>
    </row>
    <row r="933" spans="1:9" ht="21.95" customHeight="1" x14ac:dyDescent="0.25">
      <c r="A933" s="198">
        <v>22021003</v>
      </c>
      <c r="B933" s="238" t="s">
        <v>19</v>
      </c>
      <c r="C933" s="199"/>
      <c r="D933" s="12"/>
      <c r="E933" s="133" t="s">
        <v>427</v>
      </c>
      <c r="F933" s="249"/>
      <c r="G933" s="249"/>
      <c r="H933" s="249"/>
      <c r="I933" s="225"/>
    </row>
    <row r="934" spans="1:9" ht="21.95" customHeight="1" x14ac:dyDescent="0.25">
      <c r="A934" s="198">
        <v>22021017</v>
      </c>
      <c r="B934" s="238" t="s">
        <v>19</v>
      </c>
      <c r="C934" s="199"/>
      <c r="D934" s="19" t="s">
        <v>15</v>
      </c>
      <c r="E934" s="133" t="s">
        <v>518</v>
      </c>
      <c r="F934" s="249">
        <v>940000</v>
      </c>
      <c r="G934" s="249">
        <v>2000000</v>
      </c>
      <c r="H934" s="249"/>
      <c r="I934" s="225">
        <v>2000000</v>
      </c>
    </row>
    <row r="935" spans="1:9" ht="36.75" customHeight="1" x14ac:dyDescent="0.25">
      <c r="A935" s="250">
        <v>22040000</v>
      </c>
      <c r="B935" s="251"/>
      <c r="C935" s="252"/>
      <c r="D935" s="251"/>
      <c r="E935" s="171" t="s">
        <v>562</v>
      </c>
      <c r="F935" s="249"/>
      <c r="G935" s="249"/>
      <c r="H935" s="249"/>
      <c r="I935" s="225"/>
    </row>
    <row r="936" spans="1:9" ht="37.5" customHeight="1" x14ac:dyDescent="0.25">
      <c r="A936" s="250">
        <v>22040100</v>
      </c>
      <c r="B936" s="251"/>
      <c r="C936" s="252"/>
      <c r="D936" s="251"/>
      <c r="E936" s="171" t="s">
        <v>428</v>
      </c>
      <c r="F936" s="249"/>
      <c r="G936" s="249"/>
      <c r="H936" s="249"/>
      <c r="I936" s="225"/>
    </row>
    <row r="937" spans="1:9" ht="21.95" customHeight="1" thickBot="1" x14ac:dyDescent="0.3">
      <c r="A937" s="602">
        <v>22040109</v>
      </c>
      <c r="B937" s="603" t="s">
        <v>19</v>
      </c>
      <c r="C937" s="604"/>
      <c r="D937" s="605"/>
      <c r="E937" s="606" t="s">
        <v>429</v>
      </c>
      <c r="F937" s="593"/>
      <c r="G937" s="593">
        <v>2000000</v>
      </c>
      <c r="H937" s="593">
        <v>2000000</v>
      </c>
      <c r="I937" s="594">
        <v>2000000</v>
      </c>
    </row>
    <row r="938" spans="1:9" ht="21.95" customHeight="1" thickBot="1" x14ac:dyDescent="0.3">
      <c r="A938" s="597"/>
      <c r="B938" s="462"/>
      <c r="C938" s="463"/>
      <c r="D938" s="462"/>
      <c r="E938" s="609" t="s">
        <v>47</v>
      </c>
      <c r="F938" s="460">
        <f>SUM(F899:F922)</f>
        <v>3366093.4758000011</v>
      </c>
      <c r="G938" s="460">
        <f>SUM(G899:G922)</f>
        <v>5080094.42</v>
      </c>
      <c r="H938" s="460">
        <f>SUM(H899:H922)</f>
        <v>2550070.8149999999</v>
      </c>
      <c r="I938" s="460">
        <f>SUM(I899:I922)</f>
        <v>0</v>
      </c>
    </row>
    <row r="939" spans="1:9" ht="21.95" customHeight="1" thickBot="1" x14ac:dyDescent="0.3">
      <c r="A939" s="260"/>
      <c r="B939" s="228"/>
      <c r="C939" s="261"/>
      <c r="D939" s="228"/>
      <c r="E939" s="287" t="s">
        <v>410</v>
      </c>
      <c r="F939" s="336">
        <f>SUM(F925:F937)</f>
        <v>5340000</v>
      </c>
      <c r="G939" s="336">
        <f>SUM(G925:G937)</f>
        <v>16050000</v>
      </c>
      <c r="H939" s="336">
        <f>SUM(H925:H937)</f>
        <v>5445560</v>
      </c>
      <c r="I939" s="336">
        <f>SUM(I925:I937)</f>
        <v>10500000</v>
      </c>
    </row>
    <row r="940" spans="1:9" ht="21.95" customHeight="1" thickBot="1" x14ac:dyDescent="0.3">
      <c r="A940" s="264"/>
      <c r="B940" s="265"/>
      <c r="C940" s="266"/>
      <c r="D940" s="267"/>
      <c r="E940" s="287" t="s">
        <v>51</v>
      </c>
      <c r="F940" s="336">
        <f>F938+F939</f>
        <v>8706093.4758000001</v>
      </c>
      <c r="G940" s="336">
        <f>G938+G939</f>
        <v>21130094.420000002</v>
      </c>
      <c r="H940" s="336">
        <f>H938+H939</f>
        <v>7995630.8149999995</v>
      </c>
      <c r="I940" s="336">
        <f>I938+I939</f>
        <v>10500000</v>
      </c>
    </row>
    <row r="941" spans="1:9" ht="28.5" x14ac:dyDescent="0.45">
      <c r="A941" s="1235" t="s">
        <v>0</v>
      </c>
      <c r="B941" s="1236"/>
      <c r="C941" s="1236"/>
      <c r="D941" s="1236"/>
      <c r="E941" s="1236"/>
      <c r="F941" s="1236"/>
      <c r="G941" s="1236"/>
      <c r="H941" s="1236"/>
      <c r="I941" s="1237"/>
    </row>
    <row r="942" spans="1:9" ht="22.5" x14ac:dyDescent="0.3">
      <c r="A942" s="1238" t="s">
        <v>1</v>
      </c>
      <c r="B942" s="1239"/>
      <c r="C942" s="1239"/>
      <c r="D942" s="1239"/>
      <c r="E942" s="1239"/>
      <c r="F942" s="1239"/>
      <c r="G942" s="1239"/>
      <c r="H942" s="1239"/>
      <c r="I942" s="1240"/>
    </row>
    <row r="943" spans="1:9" ht="22.5" x14ac:dyDescent="0.3">
      <c r="A943" s="1238" t="s">
        <v>879</v>
      </c>
      <c r="B943" s="1239"/>
      <c r="C943" s="1239"/>
      <c r="D943" s="1239"/>
      <c r="E943" s="1239"/>
      <c r="F943" s="1239"/>
      <c r="G943" s="1239"/>
      <c r="H943" s="1239"/>
      <c r="I943" s="1240"/>
    </row>
    <row r="944" spans="1:9" ht="18.75" customHeight="1" thickBot="1" x14ac:dyDescent="0.3">
      <c r="A944" s="1244" t="s">
        <v>369</v>
      </c>
      <c r="B944" s="1245"/>
      <c r="C944" s="1245"/>
      <c r="D944" s="1245"/>
      <c r="E944" s="1245"/>
      <c r="F944" s="1245"/>
      <c r="G944" s="1245"/>
      <c r="H944" s="1245"/>
      <c r="I944" s="1246"/>
    </row>
    <row r="945" spans="1:9" thickBot="1" x14ac:dyDescent="0.3">
      <c r="A945" s="1267" t="s">
        <v>581</v>
      </c>
      <c r="B945" s="1268"/>
      <c r="C945" s="1268"/>
      <c r="D945" s="1268"/>
      <c r="E945" s="1268"/>
      <c r="F945" s="1268"/>
      <c r="G945" s="1268"/>
      <c r="H945" s="1268"/>
      <c r="I945" s="1269"/>
    </row>
    <row r="946" spans="1:9" s="220" customFormat="1" ht="36.75" thickBot="1" x14ac:dyDescent="0.3">
      <c r="A946" s="191" t="s">
        <v>370</v>
      </c>
      <c r="B946" s="2" t="s">
        <v>78</v>
      </c>
      <c r="C946" s="192" t="s">
        <v>371</v>
      </c>
      <c r="D946" s="2" t="s">
        <v>4</v>
      </c>
      <c r="E946" s="193" t="s">
        <v>79</v>
      </c>
      <c r="F946" s="2" t="s">
        <v>372</v>
      </c>
      <c r="G946" s="2" t="s">
        <v>7</v>
      </c>
      <c r="H946" s="2" t="s">
        <v>740</v>
      </c>
      <c r="I946" s="2" t="s">
        <v>882</v>
      </c>
    </row>
    <row r="947" spans="1:9" ht="21.95" customHeight="1" x14ac:dyDescent="0.25">
      <c r="A947" s="270">
        <v>20000000</v>
      </c>
      <c r="B947" s="271"/>
      <c r="C947" s="272"/>
      <c r="D947" s="271"/>
      <c r="E947" s="114" t="s">
        <v>44</v>
      </c>
      <c r="F947" s="273"/>
      <c r="G947" s="274"/>
      <c r="H947" s="273"/>
      <c r="I947" s="274"/>
    </row>
    <row r="948" spans="1:9" ht="21.95" customHeight="1" x14ac:dyDescent="0.25">
      <c r="A948" s="233">
        <v>21000000</v>
      </c>
      <c r="B948" s="234"/>
      <c r="C948" s="235"/>
      <c r="D948" s="234"/>
      <c r="E948" s="90" t="s">
        <v>47</v>
      </c>
      <c r="F948" s="224"/>
      <c r="G948" s="236"/>
      <c r="H948" s="224"/>
      <c r="I948" s="236"/>
    </row>
    <row r="949" spans="1:9" ht="21.95" customHeight="1" x14ac:dyDescent="0.25">
      <c r="A949" s="233">
        <v>21010000</v>
      </c>
      <c r="B949" s="234"/>
      <c r="C949" s="235"/>
      <c r="D949" s="234"/>
      <c r="E949" s="90" t="s">
        <v>392</v>
      </c>
      <c r="F949" s="224"/>
      <c r="G949" s="236"/>
      <c r="H949" s="224"/>
      <c r="I949" s="236"/>
    </row>
    <row r="950" spans="1:9" ht="21.95" customHeight="1" x14ac:dyDescent="0.25">
      <c r="A950" s="237">
        <v>21010103</v>
      </c>
      <c r="B950" s="323" t="s">
        <v>19</v>
      </c>
      <c r="C950" s="239"/>
      <c r="D950" s="12"/>
      <c r="E950" s="96" t="s">
        <v>431</v>
      </c>
      <c r="F950" s="249"/>
      <c r="G950" s="225"/>
      <c r="H950" s="249"/>
      <c r="I950" s="225"/>
    </row>
    <row r="951" spans="1:9" ht="21.95" customHeight="1" x14ac:dyDescent="0.25">
      <c r="A951" s="237">
        <v>21010104</v>
      </c>
      <c r="B951" s="323" t="s">
        <v>19</v>
      </c>
      <c r="C951" s="239"/>
      <c r="D951" s="19" t="s">
        <v>15</v>
      </c>
      <c r="E951" s="96" t="s">
        <v>432</v>
      </c>
      <c r="F951" s="225">
        <v>578431.07999999996</v>
      </c>
      <c r="G951" s="225">
        <v>578431.07999999996</v>
      </c>
      <c r="H951" s="249">
        <v>433823.30999999994</v>
      </c>
      <c r="I951" s="225"/>
    </row>
    <row r="952" spans="1:9" ht="21.95" customHeight="1" x14ac:dyDescent="0.25">
      <c r="A952" s="237">
        <v>21010105</v>
      </c>
      <c r="B952" s="323" t="s">
        <v>19</v>
      </c>
      <c r="C952" s="239"/>
      <c r="D952" s="12"/>
      <c r="E952" s="96" t="s">
        <v>433</v>
      </c>
      <c r="F952" s="249"/>
      <c r="G952" s="225"/>
      <c r="H952" s="249"/>
      <c r="I952" s="225"/>
    </row>
    <row r="953" spans="1:9" ht="21.95" customHeight="1" x14ac:dyDescent="0.25">
      <c r="A953" s="237">
        <v>21010106</v>
      </c>
      <c r="B953" s="323" t="s">
        <v>19</v>
      </c>
      <c r="C953" s="239"/>
      <c r="D953" s="12"/>
      <c r="E953" s="96" t="s">
        <v>499</v>
      </c>
      <c r="F953" s="249"/>
      <c r="G953" s="225"/>
      <c r="H953" s="249"/>
      <c r="I953" s="225"/>
    </row>
    <row r="954" spans="1:9" ht="21.95" customHeight="1" x14ac:dyDescent="0.25">
      <c r="A954" s="275"/>
      <c r="B954" s="323" t="s">
        <v>19</v>
      </c>
      <c r="C954" s="239"/>
      <c r="D954" s="12"/>
      <c r="E954" s="96" t="s">
        <v>435</v>
      </c>
      <c r="F954" s="249"/>
      <c r="G954" s="225">
        <v>840000</v>
      </c>
      <c r="H954" s="249"/>
      <c r="I954" s="225"/>
    </row>
    <row r="955" spans="1:9" ht="37.5" customHeight="1" x14ac:dyDescent="0.25">
      <c r="A955" s="233">
        <v>21020000</v>
      </c>
      <c r="B955" s="234"/>
      <c r="C955" s="235"/>
      <c r="D955" s="234"/>
      <c r="E955" s="90" t="s">
        <v>436</v>
      </c>
      <c r="F955" s="249"/>
      <c r="G955" s="225"/>
      <c r="H955" s="249"/>
      <c r="I955" s="225"/>
    </row>
    <row r="956" spans="1:9" ht="21.95" customHeight="1" x14ac:dyDescent="0.25">
      <c r="A956" s="237">
        <v>21020301</v>
      </c>
      <c r="B956" s="323" t="s">
        <v>19</v>
      </c>
      <c r="C956" s="239"/>
      <c r="D956" s="12"/>
      <c r="E956" s="133" t="s">
        <v>437</v>
      </c>
      <c r="F956" s="249"/>
      <c r="G956" s="225"/>
      <c r="H956" s="249"/>
      <c r="I956" s="225"/>
    </row>
    <row r="957" spans="1:9" ht="21.95" customHeight="1" x14ac:dyDescent="0.25">
      <c r="A957" s="237">
        <v>21020302</v>
      </c>
      <c r="B957" s="323" t="s">
        <v>19</v>
      </c>
      <c r="C957" s="239"/>
      <c r="D957" s="12"/>
      <c r="E957" s="133" t="s">
        <v>438</v>
      </c>
      <c r="F957" s="249"/>
      <c r="G957" s="225"/>
      <c r="H957" s="249"/>
      <c r="I957" s="225"/>
    </row>
    <row r="958" spans="1:9" ht="21.95" customHeight="1" x14ac:dyDescent="0.25">
      <c r="A958" s="237">
        <v>21020303</v>
      </c>
      <c r="B958" s="323" t="s">
        <v>19</v>
      </c>
      <c r="C958" s="239"/>
      <c r="D958" s="12"/>
      <c r="E958" s="133" t="s">
        <v>439</v>
      </c>
      <c r="F958" s="249"/>
      <c r="G958" s="225"/>
      <c r="H958" s="249"/>
      <c r="I958" s="225"/>
    </row>
    <row r="959" spans="1:9" ht="21.95" customHeight="1" x14ac:dyDescent="0.25">
      <c r="A959" s="237">
        <v>21020304</v>
      </c>
      <c r="B959" s="323" t="s">
        <v>19</v>
      </c>
      <c r="C959" s="239"/>
      <c r="D959" s="12"/>
      <c r="E959" s="133" t="s">
        <v>398</v>
      </c>
      <c r="F959" s="249"/>
      <c r="G959" s="225"/>
      <c r="H959" s="249"/>
      <c r="I959" s="225"/>
    </row>
    <row r="960" spans="1:9" ht="21.95" customHeight="1" x14ac:dyDescent="0.25">
      <c r="A960" s="237">
        <v>21020312</v>
      </c>
      <c r="B960" s="323" t="s">
        <v>19</v>
      </c>
      <c r="C960" s="239"/>
      <c r="D960" s="12"/>
      <c r="E960" s="133" t="s">
        <v>440</v>
      </c>
      <c r="F960" s="249"/>
      <c r="G960" s="225"/>
      <c r="H960" s="249"/>
      <c r="I960" s="225"/>
    </row>
    <row r="961" spans="1:9" ht="21.95" customHeight="1" x14ac:dyDescent="0.25">
      <c r="A961" s="237">
        <v>21020315</v>
      </c>
      <c r="B961" s="323" t="s">
        <v>19</v>
      </c>
      <c r="C961" s="239"/>
      <c r="D961" s="12"/>
      <c r="E961" s="133" t="s">
        <v>441</v>
      </c>
      <c r="F961" s="249"/>
      <c r="G961" s="225"/>
      <c r="H961" s="249"/>
      <c r="I961" s="225"/>
    </row>
    <row r="962" spans="1:9" ht="21.95" customHeight="1" x14ac:dyDescent="0.25">
      <c r="A962" s="237">
        <v>21020314</v>
      </c>
      <c r="B962" s="323" t="s">
        <v>19</v>
      </c>
      <c r="C962" s="239"/>
      <c r="D962" s="12"/>
      <c r="E962" s="133" t="s">
        <v>521</v>
      </c>
      <c r="F962" s="249"/>
      <c r="G962" s="225"/>
      <c r="H962" s="249"/>
      <c r="I962" s="225"/>
    </row>
    <row r="963" spans="1:9" ht="21.95" customHeight="1" x14ac:dyDescent="0.25">
      <c r="A963" s="237">
        <v>21020305</v>
      </c>
      <c r="B963" s="323" t="s">
        <v>19</v>
      </c>
      <c r="C963" s="239"/>
      <c r="D963" s="12"/>
      <c r="E963" s="133" t="s">
        <v>522</v>
      </c>
      <c r="F963" s="249"/>
      <c r="G963" s="225"/>
      <c r="H963" s="249"/>
      <c r="I963" s="225"/>
    </row>
    <row r="964" spans="1:9" ht="21.95" customHeight="1" x14ac:dyDescent="0.25">
      <c r="A964" s="237">
        <v>21020306</v>
      </c>
      <c r="B964" s="323" t="s">
        <v>19</v>
      </c>
      <c r="C964" s="239"/>
      <c r="D964" s="12"/>
      <c r="E964" s="133" t="s">
        <v>523</v>
      </c>
      <c r="F964" s="249"/>
      <c r="G964" s="225"/>
      <c r="H964" s="249"/>
      <c r="I964" s="225"/>
    </row>
    <row r="965" spans="1:9" ht="21.95" customHeight="1" x14ac:dyDescent="0.25">
      <c r="A965" s="233">
        <v>21020400</v>
      </c>
      <c r="B965" s="234"/>
      <c r="C965" s="235"/>
      <c r="D965" s="234"/>
      <c r="E965" s="90" t="s">
        <v>451</v>
      </c>
      <c r="F965" s="249"/>
      <c r="G965" s="225"/>
      <c r="H965" s="249"/>
      <c r="I965" s="225"/>
    </row>
    <row r="966" spans="1:9" ht="21.95" customHeight="1" x14ac:dyDescent="0.25">
      <c r="A966" s="237">
        <v>21020401</v>
      </c>
      <c r="B966" s="323" t="s">
        <v>19</v>
      </c>
      <c r="C966" s="239"/>
      <c r="D966" s="19" t="s">
        <v>15</v>
      </c>
      <c r="E966" s="133" t="s">
        <v>437</v>
      </c>
      <c r="F966" s="225"/>
      <c r="G966" s="225">
        <v>111840.708</v>
      </c>
      <c r="H966" s="249">
        <v>83880.530999999988</v>
      </c>
      <c r="I966" s="225"/>
    </row>
    <row r="967" spans="1:9" ht="21.95" customHeight="1" x14ac:dyDescent="0.25">
      <c r="A967" s="237">
        <v>21020402</v>
      </c>
      <c r="B967" s="323" t="s">
        <v>19</v>
      </c>
      <c r="C967" s="239"/>
      <c r="D967" s="19" t="s">
        <v>15</v>
      </c>
      <c r="E967" s="133" t="s">
        <v>438</v>
      </c>
      <c r="F967" s="225"/>
      <c r="G967" s="225">
        <v>61703.076000000001</v>
      </c>
      <c r="H967" s="249">
        <v>46277.307000000001</v>
      </c>
      <c r="I967" s="225"/>
    </row>
    <row r="968" spans="1:9" ht="21.95" customHeight="1" x14ac:dyDescent="0.25">
      <c r="A968" s="237">
        <v>21020403</v>
      </c>
      <c r="B968" s="323" t="s">
        <v>19</v>
      </c>
      <c r="C968" s="239"/>
      <c r="D968" s="19" t="s">
        <v>15</v>
      </c>
      <c r="E968" s="133" t="s">
        <v>439</v>
      </c>
      <c r="F968" s="225"/>
      <c r="G968" s="225">
        <v>8659.3319999999985</v>
      </c>
      <c r="H968" s="249">
        <v>6494.4989999999989</v>
      </c>
      <c r="I968" s="225"/>
    </row>
    <row r="969" spans="1:9" ht="21.95" customHeight="1" x14ac:dyDescent="0.25">
      <c r="A969" s="237">
        <v>21020404</v>
      </c>
      <c r="B969" s="323" t="s">
        <v>19</v>
      </c>
      <c r="C969" s="239"/>
      <c r="D969" s="19" t="s">
        <v>15</v>
      </c>
      <c r="E969" s="133" t="s">
        <v>398</v>
      </c>
      <c r="F969" s="225"/>
      <c r="G969" s="225">
        <v>14650.907999999999</v>
      </c>
      <c r="H969" s="249">
        <v>10988.180999999999</v>
      </c>
      <c r="I969" s="225"/>
    </row>
    <row r="970" spans="1:9" ht="21.95" customHeight="1" x14ac:dyDescent="0.25">
      <c r="A970" s="237">
        <v>21020412</v>
      </c>
      <c r="B970" s="323" t="s">
        <v>19</v>
      </c>
      <c r="C970" s="239"/>
      <c r="D970" s="12"/>
      <c r="E970" s="133" t="s">
        <v>440</v>
      </c>
      <c r="F970" s="225"/>
      <c r="G970" s="225"/>
      <c r="H970" s="249"/>
      <c r="I970" s="225"/>
    </row>
    <row r="971" spans="1:9" ht="21.95" customHeight="1" x14ac:dyDescent="0.25">
      <c r="A971" s="237">
        <v>21020415</v>
      </c>
      <c r="B971" s="323" t="s">
        <v>19</v>
      </c>
      <c r="C971" s="239"/>
      <c r="D971" s="19" t="s">
        <v>15</v>
      </c>
      <c r="E971" s="133" t="s">
        <v>441</v>
      </c>
      <c r="F971" s="225"/>
      <c r="G971" s="225">
        <v>44893.428</v>
      </c>
      <c r="H971" s="249">
        <v>33670.071000000004</v>
      </c>
      <c r="I971" s="225"/>
    </row>
    <row r="972" spans="1:9" ht="21.95" customHeight="1" x14ac:dyDescent="0.25">
      <c r="A972" s="233">
        <v>21020500</v>
      </c>
      <c r="B972" s="234"/>
      <c r="C972" s="235"/>
      <c r="D972" s="234"/>
      <c r="E972" s="90" t="s">
        <v>452</v>
      </c>
      <c r="F972" s="249"/>
      <c r="G972" s="225"/>
      <c r="H972" s="249"/>
      <c r="I972" s="225"/>
    </row>
    <row r="973" spans="1:9" ht="21.95" customHeight="1" x14ac:dyDescent="0.25">
      <c r="A973" s="237">
        <v>21020501</v>
      </c>
      <c r="B973" s="323" t="s">
        <v>19</v>
      </c>
      <c r="C973" s="239"/>
      <c r="D973" s="12"/>
      <c r="E973" s="133" t="s">
        <v>437</v>
      </c>
      <c r="F973" s="249"/>
      <c r="G973" s="225"/>
      <c r="H973" s="249"/>
      <c r="I973" s="225"/>
    </row>
    <row r="974" spans="1:9" ht="21.95" customHeight="1" x14ac:dyDescent="0.25">
      <c r="A974" s="338">
        <v>21020502</v>
      </c>
      <c r="B974" s="323" t="s">
        <v>19</v>
      </c>
      <c r="C974" s="247"/>
      <c r="D974" s="12"/>
      <c r="E974" s="133" t="s">
        <v>438</v>
      </c>
      <c r="F974" s="249"/>
      <c r="G974" s="225"/>
      <c r="H974" s="249"/>
      <c r="I974" s="225"/>
    </row>
    <row r="975" spans="1:9" ht="21.95" customHeight="1" x14ac:dyDescent="0.25">
      <c r="A975" s="338">
        <v>21020503</v>
      </c>
      <c r="B975" s="323" t="s">
        <v>19</v>
      </c>
      <c r="C975" s="247"/>
      <c r="D975" s="12"/>
      <c r="E975" s="133" t="s">
        <v>439</v>
      </c>
      <c r="F975" s="249"/>
      <c r="G975" s="225"/>
      <c r="H975" s="249"/>
      <c r="I975" s="225"/>
    </row>
    <row r="976" spans="1:9" ht="21.95" customHeight="1" x14ac:dyDescent="0.25">
      <c r="A976" s="338">
        <v>21020504</v>
      </c>
      <c r="B976" s="323" t="s">
        <v>19</v>
      </c>
      <c r="C976" s="247"/>
      <c r="D976" s="12"/>
      <c r="E976" s="133" t="s">
        <v>398</v>
      </c>
      <c r="F976" s="249"/>
      <c r="G976" s="225"/>
      <c r="H976" s="249"/>
      <c r="I976" s="225"/>
    </row>
    <row r="977" spans="1:9" ht="21.95" customHeight="1" x14ac:dyDescent="0.25">
      <c r="A977" s="338">
        <v>21020512</v>
      </c>
      <c r="B977" s="323" t="s">
        <v>19</v>
      </c>
      <c r="C977" s="247"/>
      <c r="D977" s="12"/>
      <c r="E977" s="133" t="s">
        <v>440</v>
      </c>
      <c r="F977" s="249"/>
      <c r="G977" s="225"/>
      <c r="H977" s="249"/>
      <c r="I977" s="225"/>
    </row>
    <row r="978" spans="1:9" ht="21.95" customHeight="1" x14ac:dyDescent="0.25">
      <c r="A978" s="338">
        <v>21020515</v>
      </c>
      <c r="B978" s="323" t="s">
        <v>19</v>
      </c>
      <c r="C978" s="247"/>
      <c r="D978" s="12"/>
      <c r="E978" s="133" t="s">
        <v>441</v>
      </c>
      <c r="F978" s="249"/>
      <c r="G978" s="225"/>
      <c r="H978" s="249"/>
      <c r="I978" s="225"/>
    </row>
    <row r="979" spans="1:9" ht="21.95" customHeight="1" x14ac:dyDescent="0.25">
      <c r="A979" s="243">
        <v>21020600</v>
      </c>
      <c r="B979" s="244"/>
      <c r="C979" s="245"/>
      <c r="D979" s="244"/>
      <c r="E979" s="90" t="s">
        <v>408</v>
      </c>
      <c r="F979" s="249"/>
      <c r="G979" s="225"/>
      <c r="H979" s="249"/>
      <c r="I979" s="225"/>
    </row>
    <row r="980" spans="1:9" ht="21.95" customHeight="1" x14ac:dyDescent="0.25">
      <c r="A980" s="338">
        <v>21020605</v>
      </c>
      <c r="B980" s="323" t="s">
        <v>19</v>
      </c>
      <c r="C980" s="247"/>
      <c r="D980" s="12"/>
      <c r="E980" s="96" t="s">
        <v>501</v>
      </c>
      <c r="F980" s="249"/>
      <c r="G980" s="225"/>
      <c r="H980" s="249"/>
      <c r="I980" s="225"/>
    </row>
    <row r="981" spans="1:9" ht="21.95" customHeight="1" x14ac:dyDescent="0.25">
      <c r="A981" s="250">
        <v>22020000</v>
      </c>
      <c r="B981" s="251"/>
      <c r="C981" s="252"/>
      <c r="D981" s="251"/>
      <c r="E981" s="171" t="s">
        <v>410</v>
      </c>
      <c r="F981" s="249"/>
      <c r="G981" s="225"/>
      <c r="H981" s="249"/>
      <c r="I981" s="225"/>
    </row>
    <row r="982" spans="1:9" ht="21.95" customHeight="1" x14ac:dyDescent="0.25">
      <c r="A982" s="250">
        <v>22020100</v>
      </c>
      <c r="B982" s="251"/>
      <c r="C982" s="252"/>
      <c r="D982" s="251"/>
      <c r="E982" s="171" t="s">
        <v>468</v>
      </c>
      <c r="F982" s="249"/>
      <c r="G982" s="225"/>
      <c r="H982" s="249"/>
      <c r="I982" s="225"/>
    </row>
    <row r="983" spans="1:9" ht="21.95" customHeight="1" x14ac:dyDescent="0.25">
      <c r="A983" s="310">
        <v>22020101</v>
      </c>
      <c r="B983" s="323" t="s">
        <v>14</v>
      </c>
      <c r="C983" s="199"/>
      <c r="D983" s="13"/>
      <c r="E983" s="365" t="s">
        <v>469</v>
      </c>
      <c r="F983" s="249"/>
      <c r="G983" s="225"/>
      <c r="H983" s="249"/>
      <c r="I983" s="225"/>
    </row>
    <row r="984" spans="1:9" ht="21.95" customHeight="1" x14ac:dyDescent="0.25">
      <c r="A984" s="310">
        <v>22020102</v>
      </c>
      <c r="B984" s="323" t="s">
        <v>14</v>
      </c>
      <c r="C984" s="199"/>
      <c r="D984" s="19" t="s">
        <v>15</v>
      </c>
      <c r="E984" s="365" t="s">
        <v>412</v>
      </c>
      <c r="F984" s="249"/>
      <c r="G984" s="225">
        <v>100000</v>
      </c>
      <c r="H984" s="249">
        <v>100000</v>
      </c>
      <c r="I984" s="225">
        <v>100000</v>
      </c>
    </row>
    <row r="985" spans="1:9" ht="21.95" customHeight="1" x14ac:dyDescent="0.25">
      <c r="A985" s="310">
        <v>22020103</v>
      </c>
      <c r="B985" s="323" t="s">
        <v>14</v>
      </c>
      <c r="C985" s="199"/>
      <c r="D985" s="13"/>
      <c r="E985" s="365" t="s">
        <v>470</v>
      </c>
      <c r="F985" s="249"/>
      <c r="G985" s="225"/>
      <c r="H985" s="249"/>
      <c r="I985" s="225"/>
    </row>
    <row r="986" spans="1:9" ht="21.95" customHeight="1" x14ac:dyDescent="0.25">
      <c r="A986" s="310">
        <v>22020104</v>
      </c>
      <c r="B986" s="323" t="s">
        <v>14</v>
      </c>
      <c r="C986" s="199"/>
      <c r="D986" s="13"/>
      <c r="E986" s="365" t="s">
        <v>413</v>
      </c>
      <c r="F986" s="249"/>
      <c r="G986" s="225"/>
      <c r="H986" s="249"/>
      <c r="I986" s="225"/>
    </row>
    <row r="987" spans="1:9" ht="21.95" customHeight="1" x14ac:dyDescent="0.25">
      <c r="A987" s="308">
        <v>220203</v>
      </c>
      <c r="B987" s="367"/>
      <c r="C987" s="368"/>
      <c r="D987" s="13"/>
      <c r="E987" s="309" t="s">
        <v>582</v>
      </c>
      <c r="F987" s="249"/>
      <c r="G987" s="225"/>
      <c r="H987" s="249"/>
      <c r="I987" s="225"/>
    </row>
    <row r="988" spans="1:9" ht="21.95" customHeight="1" x14ac:dyDescent="0.25">
      <c r="A988" s="198">
        <v>22020313</v>
      </c>
      <c r="B988" s="323" t="s">
        <v>19</v>
      </c>
      <c r="C988" s="199"/>
      <c r="D988" s="12"/>
      <c r="E988" s="242" t="s">
        <v>447</v>
      </c>
      <c r="F988" s="249"/>
      <c r="G988" s="225"/>
      <c r="H988" s="249"/>
      <c r="I988" s="225"/>
    </row>
    <row r="989" spans="1:9" ht="40.5" customHeight="1" x14ac:dyDescent="0.25">
      <c r="A989" s="250">
        <v>22021000</v>
      </c>
      <c r="B989" s="251"/>
      <c r="C989" s="252"/>
      <c r="D989" s="251"/>
      <c r="E989" s="171" t="s">
        <v>424</v>
      </c>
      <c r="F989" s="249"/>
      <c r="G989" s="225"/>
      <c r="H989" s="249"/>
      <c r="I989" s="225"/>
    </row>
    <row r="990" spans="1:9" ht="21.95" customHeight="1" thickBot="1" x14ac:dyDescent="0.3">
      <c r="A990" s="254">
        <v>22021017</v>
      </c>
      <c r="B990" s="330" t="s">
        <v>19</v>
      </c>
      <c r="C990" s="256"/>
      <c r="D990" s="286" t="s">
        <v>15</v>
      </c>
      <c r="E990" s="144" t="s">
        <v>518</v>
      </c>
      <c r="F990" s="258"/>
      <c r="G990" s="259"/>
      <c r="H990" s="258"/>
      <c r="I990" s="259"/>
    </row>
    <row r="991" spans="1:9" ht="21.95" customHeight="1" thickBot="1" x14ac:dyDescent="0.3">
      <c r="A991" s="260"/>
      <c r="B991" s="228"/>
      <c r="C991" s="261"/>
      <c r="D991" s="228"/>
      <c r="E991" s="279" t="s">
        <v>47</v>
      </c>
      <c r="F991" s="336">
        <f>SUM(F950:F980)</f>
        <v>578431.07999999996</v>
      </c>
      <c r="G991" s="336">
        <f>SUM(G950:G980)</f>
        <v>1660178.5320000001</v>
      </c>
      <c r="H991" s="336">
        <f>SUM(H950:H980)</f>
        <v>615133.89899999986</v>
      </c>
      <c r="I991" s="336">
        <f>SUM(I950:I980)</f>
        <v>0</v>
      </c>
    </row>
    <row r="992" spans="1:9" ht="21.95" customHeight="1" thickBot="1" x14ac:dyDescent="0.3">
      <c r="A992" s="260"/>
      <c r="B992" s="228"/>
      <c r="C992" s="261"/>
      <c r="D992" s="228"/>
      <c r="E992" s="279" t="s">
        <v>410</v>
      </c>
      <c r="F992" s="336">
        <f>SUM(F983:F990)</f>
        <v>0</v>
      </c>
      <c r="G992" s="336">
        <f>SUM(G983:G990)</f>
        <v>100000</v>
      </c>
      <c r="H992" s="336">
        <f>SUM(H983:H990)</f>
        <v>100000</v>
      </c>
      <c r="I992" s="336">
        <f>SUM(I983:I990)</f>
        <v>100000</v>
      </c>
    </row>
    <row r="993" spans="1:9" ht="21.95" customHeight="1" thickBot="1" x14ac:dyDescent="0.3">
      <c r="A993" s="264"/>
      <c r="B993" s="265"/>
      <c r="C993" s="266"/>
      <c r="D993" s="267"/>
      <c r="E993" s="279" t="s">
        <v>51</v>
      </c>
      <c r="F993" s="343">
        <f>F991+F992</f>
        <v>578431.07999999996</v>
      </c>
      <c r="G993" s="343">
        <f>G991+G992</f>
        <v>1760178.5320000001</v>
      </c>
      <c r="H993" s="343">
        <f>H991+H992</f>
        <v>715133.89899999986</v>
      </c>
      <c r="I993" s="343">
        <f>I991+I992</f>
        <v>100000</v>
      </c>
    </row>
    <row r="994" spans="1:9" ht="28.5" x14ac:dyDescent="0.45">
      <c r="A994" s="1235" t="s">
        <v>0</v>
      </c>
      <c r="B994" s="1236"/>
      <c r="C994" s="1236"/>
      <c r="D994" s="1236"/>
      <c r="E994" s="1236"/>
      <c r="F994" s="1236"/>
      <c r="G994" s="1236"/>
      <c r="H994" s="1236"/>
      <c r="I994" s="1237"/>
    </row>
    <row r="995" spans="1:9" ht="22.5" x14ac:dyDescent="0.3">
      <c r="A995" s="1238" t="s">
        <v>1</v>
      </c>
      <c r="B995" s="1239"/>
      <c r="C995" s="1239"/>
      <c r="D995" s="1239"/>
      <c r="E995" s="1239"/>
      <c r="F995" s="1239"/>
      <c r="G995" s="1239"/>
      <c r="H995" s="1239"/>
      <c r="I995" s="1240"/>
    </row>
    <row r="996" spans="1:9" ht="22.5" x14ac:dyDescent="0.3">
      <c r="A996" s="1238" t="s">
        <v>879</v>
      </c>
      <c r="B996" s="1239"/>
      <c r="C996" s="1239"/>
      <c r="D996" s="1239"/>
      <c r="E996" s="1239"/>
      <c r="F996" s="1239"/>
      <c r="G996" s="1239"/>
      <c r="H996" s="1239"/>
      <c r="I996" s="1240"/>
    </row>
    <row r="997" spans="1:9" ht="18.75" customHeight="1" thickBot="1" x14ac:dyDescent="0.3">
      <c r="A997" s="1244" t="s">
        <v>369</v>
      </c>
      <c r="B997" s="1245"/>
      <c r="C997" s="1245"/>
      <c r="D997" s="1245"/>
      <c r="E997" s="1245"/>
      <c r="F997" s="1245"/>
      <c r="G997" s="1245"/>
      <c r="H997" s="1245"/>
      <c r="I997" s="1246"/>
    </row>
    <row r="998" spans="1:9" thickBot="1" x14ac:dyDescent="0.3">
      <c r="A998" s="1267" t="s">
        <v>583</v>
      </c>
      <c r="B998" s="1268"/>
      <c r="C998" s="1268"/>
      <c r="D998" s="1268"/>
      <c r="E998" s="1268"/>
      <c r="F998" s="1268"/>
      <c r="G998" s="1268"/>
      <c r="H998" s="1268"/>
      <c r="I998" s="1269"/>
    </row>
    <row r="999" spans="1:9" s="220" customFormat="1" ht="39.75" customHeight="1" thickBot="1" x14ac:dyDescent="0.3">
      <c r="A999" s="595" t="s">
        <v>370</v>
      </c>
      <c r="B999" s="407" t="s">
        <v>78</v>
      </c>
      <c r="C999" s="596" t="s">
        <v>371</v>
      </c>
      <c r="D999" s="407" t="s">
        <v>4</v>
      </c>
      <c r="E999" s="574" t="s">
        <v>79</v>
      </c>
      <c r="F999" s="407" t="s">
        <v>372</v>
      </c>
      <c r="G999" s="407" t="s">
        <v>7</v>
      </c>
      <c r="H999" s="407" t="s">
        <v>740</v>
      </c>
      <c r="I999" s="407" t="s">
        <v>882</v>
      </c>
    </row>
    <row r="1000" spans="1:9" ht="21.95" customHeight="1" x14ac:dyDescent="0.25">
      <c r="A1000" s="270">
        <v>20000000</v>
      </c>
      <c r="B1000" s="271"/>
      <c r="C1000" s="272"/>
      <c r="D1000" s="271"/>
      <c r="E1000" s="114" t="s">
        <v>44</v>
      </c>
      <c r="F1000" s="273"/>
      <c r="G1000" s="273"/>
      <c r="H1000" s="273"/>
      <c r="I1000" s="274"/>
    </row>
    <row r="1001" spans="1:9" ht="21.95" customHeight="1" x14ac:dyDescent="0.25">
      <c r="A1001" s="233">
        <v>21000000</v>
      </c>
      <c r="B1001" s="234"/>
      <c r="C1001" s="235"/>
      <c r="D1001" s="234"/>
      <c r="E1001" s="90" t="s">
        <v>47</v>
      </c>
      <c r="F1001" s="224"/>
      <c r="G1001" s="224"/>
      <c r="H1001" s="224"/>
      <c r="I1001" s="236"/>
    </row>
    <row r="1002" spans="1:9" ht="21.95" customHeight="1" x14ac:dyDescent="0.25">
      <c r="A1002" s="233">
        <v>21010000</v>
      </c>
      <c r="B1002" s="234"/>
      <c r="C1002" s="235"/>
      <c r="D1002" s="234"/>
      <c r="E1002" s="90" t="s">
        <v>392</v>
      </c>
      <c r="F1002" s="224"/>
      <c r="G1002" s="224"/>
      <c r="H1002" s="224"/>
      <c r="I1002" s="236"/>
    </row>
    <row r="1003" spans="1:9" ht="21.95" customHeight="1" x14ac:dyDescent="0.25">
      <c r="A1003" s="237">
        <v>21010103</v>
      </c>
      <c r="B1003" s="238" t="s">
        <v>19</v>
      </c>
      <c r="C1003" s="239"/>
      <c r="D1003" s="12"/>
      <c r="E1003" s="96" t="s">
        <v>431</v>
      </c>
      <c r="F1003" s="249">
        <v>1304884.246</v>
      </c>
      <c r="G1003" s="249">
        <v>1291964.6000000001</v>
      </c>
      <c r="H1003" s="249">
        <v>968973.45000000007</v>
      </c>
      <c r="I1003" s="225"/>
    </row>
    <row r="1004" spans="1:9" ht="21.95" customHeight="1" x14ac:dyDescent="0.25">
      <c r="A1004" s="237">
        <v>21010104</v>
      </c>
      <c r="B1004" s="238" t="s">
        <v>19</v>
      </c>
      <c r="C1004" s="239"/>
      <c r="D1004" s="19" t="s">
        <v>15</v>
      </c>
      <c r="E1004" s="96" t="s">
        <v>432</v>
      </c>
      <c r="F1004" s="249">
        <v>2293782.5987999998</v>
      </c>
      <c r="G1004" s="249">
        <v>2271071.88</v>
      </c>
      <c r="H1004" s="249">
        <v>1703303.91</v>
      </c>
      <c r="I1004" s="225"/>
    </row>
    <row r="1005" spans="1:9" ht="21.95" customHeight="1" x14ac:dyDescent="0.25">
      <c r="A1005" s="237">
        <v>21010105</v>
      </c>
      <c r="B1005" s="238" t="s">
        <v>19</v>
      </c>
      <c r="C1005" s="239"/>
      <c r="D1005" s="12"/>
      <c r="E1005" s="96" t="s">
        <v>433</v>
      </c>
      <c r="F1005" s="249"/>
      <c r="G1005" s="249"/>
      <c r="H1005" s="249"/>
      <c r="I1005" s="225"/>
    </row>
    <row r="1006" spans="1:9" ht="21.95" customHeight="1" x14ac:dyDescent="0.25">
      <c r="A1006" s="237">
        <v>21010106</v>
      </c>
      <c r="B1006" s="238" t="s">
        <v>19</v>
      </c>
      <c r="C1006" s="239"/>
      <c r="D1006" s="12"/>
      <c r="E1006" s="96" t="s">
        <v>499</v>
      </c>
      <c r="F1006" s="249"/>
      <c r="G1006" s="249"/>
      <c r="H1006" s="249"/>
      <c r="I1006" s="225"/>
    </row>
    <row r="1007" spans="1:9" ht="21.95" customHeight="1" x14ac:dyDescent="0.25">
      <c r="A1007" s="275"/>
      <c r="B1007" s="238" t="s">
        <v>19</v>
      </c>
      <c r="C1007" s="239"/>
      <c r="D1007" s="12"/>
      <c r="E1007" s="133" t="s">
        <v>435</v>
      </c>
      <c r="F1007" s="249"/>
      <c r="G1007" s="249">
        <v>1260000</v>
      </c>
      <c r="H1007" s="249"/>
      <c r="I1007" s="225"/>
    </row>
    <row r="1008" spans="1:9" ht="21.95" customHeight="1" x14ac:dyDescent="0.25">
      <c r="A1008" s="233">
        <v>21020000</v>
      </c>
      <c r="B1008" s="234"/>
      <c r="C1008" s="235"/>
      <c r="D1008" s="234"/>
      <c r="E1008" s="90" t="s">
        <v>395</v>
      </c>
      <c r="F1008" s="249"/>
      <c r="G1008" s="249"/>
      <c r="H1008" s="249"/>
      <c r="I1008" s="225"/>
    </row>
    <row r="1009" spans="1:9" ht="36.75" customHeight="1" x14ac:dyDescent="0.25">
      <c r="A1009" s="233">
        <v>21020300</v>
      </c>
      <c r="B1009" s="234"/>
      <c r="C1009" s="235"/>
      <c r="D1009" s="234"/>
      <c r="E1009" s="90" t="s">
        <v>436</v>
      </c>
      <c r="F1009" s="249"/>
      <c r="G1009" s="249"/>
      <c r="H1009" s="249"/>
      <c r="I1009" s="225"/>
    </row>
    <row r="1010" spans="1:9" ht="21.95" customHeight="1" x14ac:dyDescent="0.25">
      <c r="A1010" s="237">
        <v>21020301</v>
      </c>
      <c r="B1010" s="238" t="s">
        <v>19</v>
      </c>
      <c r="C1010" s="239"/>
      <c r="D1010" s="12"/>
      <c r="E1010" s="133" t="s">
        <v>437</v>
      </c>
      <c r="F1010" s="249"/>
      <c r="G1010" s="249"/>
      <c r="H1010" s="249">
        <v>499657</v>
      </c>
      <c r="I1010" s="225"/>
    </row>
    <row r="1011" spans="1:9" ht="21.95" customHeight="1" x14ac:dyDescent="0.25">
      <c r="A1011" s="237">
        <v>21020302</v>
      </c>
      <c r="B1011" s="238" t="s">
        <v>19</v>
      </c>
      <c r="C1011" s="239"/>
      <c r="D1011" s="12"/>
      <c r="E1011" s="133" t="s">
        <v>438</v>
      </c>
      <c r="F1011" s="249"/>
      <c r="G1011" s="249"/>
      <c r="H1011" s="249">
        <v>201008</v>
      </c>
      <c r="I1011" s="225"/>
    </row>
    <row r="1012" spans="1:9" ht="21.95" customHeight="1" x14ac:dyDescent="0.25">
      <c r="A1012" s="237">
        <v>21020303</v>
      </c>
      <c r="B1012" s="238" t="s">
        <v>19</v>
      </c>
      <c r="C1012" s="239"/>
      <c r="D1012" s="12"/>
      <c r="E1012" s="133" t="s">
        <v>439</v>
      </c>
      <c r="F1012" s="249"/>
      <c r="G1012" s="249"/>
      <c r="H1012" s="249">
        <v>38901</v>
      </c>
      <c r="I1012" s="225"/>
    </row>
    <row r="1013" spans="1:9" ht="21.95" customHeight="1" x14ac:dyDescent="0.25">
      <c r="A1013" s="237">
        <v>21020304</v>
      </c>
      <c r="B1013" s="238" t="s">
        <v>19</v>
      </c>
      <c r="C1013" s="239"/>
      <c r="D1013" s="12"/>
      <c r="E1013" s="133" t="s">
        <v>398</v>
      </c>
      <c r="F1013" s="249"/>
      <c r="G1013" s="249"/>
      <c r="H1013" s="249">
        <v>52334</v>
      </c>
      <c r="I1013" s="225"/>
    </row>
    <row r="1014" spans="1:9" ht="21.95" customHeight="1" x14ac:dyDescent="0.25">
      <c r="A1014" s="237">
        <v>21020312</v>
      </c>
      <c r="B1014" s="238" t="s">
        <v>19</v>
      </c>
      <c r="C1014" s="239"/>
      <c r="D1014" s="12"/>
      <c r="E1014" s="133" t="s">
        <v>440</v>
      </c>
      <c r="F1014" s="249"/>
      <c r="G1014" s="249"/>
      <c r="H1014" s="249"/>
      <c r="I1014" s="225"/>
    </row>
    <row r="1015" spans="1:9" ht="21.95" customHeight="1" x14ac:dyDescent="0.25">
      <c r="A1015" s="237">
        <v>21020315</v>
      </c>
      <c r="B1015" s="238" t="s">
        <v>19</v>
      </c>
      <c r="C1015" s="239"/>
      <c r="D1015" s="12"/>
      <c r="E1015" s="133" t="s">
        <v>441</v>
      </c>
      <c r="F1015" s="249"/>
      <c r="G1015" s="249"/>
      <c r="H1015" s="249">
        <v>89765</v>
      </c>
      <c r="I1015" s="225"/>
    </row>
    <row r="1016" spans="1:9" ht="21.95" customHeight="1" x14ac:dyDescent="0.25">
      <c r="A1016" s="237">
        <v>21020314</v>
      </c>
      <c r="B1016" s="238" t="s">
        <v>19</v>
      </c>
      <c r="C1016" s="239"/>
      <c r="D1016" s="12"/>
      <c r="E1016" s="133" t="s">
        <v>521</v>
      </c>
      <c r="F1016" s="249"/>
      <c r="G1016" s="249"/>
      <c r="H1016" s="249"/>
      <c r="I1016" s="225"/>
    </row>
    <row r="1017" spans="1:9" ht="21.95" customHeight="1" x14ac:dyDescent="0.25">
      <c r="A1017" s="237">
        <v>21020305</v>
      </c>
      <c r="B1017" s="238" t="s">
        <v>19</v>
      </c>
      <c r="C1017" s="239"/>
      <c r="D1017" s="12"/>
      <c r="E1017" s="133" t="s">
        <v>522</v>
      </c>
      <c r="F1017" s="249"/>
      <c r="G1017" s="249"/>
      <c r="H1017" s="249"/>
      <c r="I1017" s="225"/>
    </row>
    <row r="1018" spans="1:9" ht="21.95" customHeight="1" x14ac:dyDescent="0.25">
      <c r="A1018" s="237">
        <v>21020306</v>
      </c>
      <c r="B1018" s="238" t="s">
        <v>19</v>
      </c>
      <c r="C1018" s="239"/>
      <c r="D1018" s="12"/>
      <c r="E1018" s="133" t="s">
        <v>523</v>
      </c>
      <c r="F1018" s="249"/>
      <c r="G1018" s="249"/>
      <c r="H1018" s="249"/>
      <c r="I1018" s="225"/>
    </row>
    <row r="1019" spans="1:9" ht="21.95" customHeight="1" x14ac:dyDescent="0.25">
      <c r="A1019" s="233">
        <v>21020400</v>
      </c>
      <c r="B1019" s="234"/>
      <c r="C1019" s="235"/>
      <c r="D1019" s="234"/>
      <c r="E1019" s="90" t="s">
        <v>451</v>
      </c>
      <c r="F1019" s="249"/>
      <c r="G1019" s="249"/>
      <c r="H1019" s="249"/>
      <c r="I1019" s="225"/>
    </row>
    <row r="1020" spans="1:9" ht="21.95" customHeight="1" x14ac:dyDescent="0.25">
      <c r="A1020" s="237">
        <v>21020401</v>
      </c>
      <c r="B1020" s="238" t="s">
        <v>19</v>
      </c>
      <c r="C1020" s="239"/>
      <c r="D1020" s="19" t="s">
        <v>15</v>
      </c>
      <c r="E1020" s="133" t="s">
        <v>437</v>
      </c>
      <c r="F1020" s="249">
        <v>458248.11</v>
      </c>
      <c r="G1020" s="249">
        <v>453711</v>
      </c>
      <c r="H1020" s="249">
        <v>340283.25</v>
      </c>
      <c r="I1020" s="225"/>
    </row>
    <row r="1021" spans="1:9" ht="21.95" customHeight="1" x14ac:dyDescent="0.25">
      <c r="A1021" s="237">
        <v>21020402</v>
      </c>
      <c r="B1021" s="238" t="s">
        <v>19</v>
      </c>
      <c r="C1021" s="239"/>
      <c r="D1021" s="19" t="s">
        <v>15</v>
      </c>
      <c r="E1021" s="133" t="s">
        <v>438</v>
      </c>
      <c r="F1021" s="249">
        <v>261854.62</v>
      </c>
      <c r="G1021" s="249">
        <v>259262</v>
      </c>
      <c r="H1021" s="249">
        <v>194446.5</v>
      </c>
      <c r="I1021" s="225"/>
    </row>
    <row r="1022" spans="1:9" ht="21.95" customHeight="1" x14ac:dyDescent="0.25">
      <c r="A1022" s="237">
        <v>21020403</v>
      </c>
      <c r="B1022" s="238" t="s">
        <v>19</v>
      </c>
      <c r="C1022" s="239"/>
      <c r="D1022" s="19" t="s">
        <v>15</v>
      </c>
      <c r="E1022" s="133" t="s">
        <v>439</v>
      </c>
      <c r="F1022" s="249">
        <v>57085.2</v>
      </c>
      <c r="G1022" s="249">
        <v>56520</v>
      </c>
      <c r="H1022" s="249">
        <v>42390</v>
      </c>
      <c r="I1022" s="225"/>
    </row>
    <row r="1023" spans="1:9" ht="21.95" customHeight="1" x14ac:dyDescent="0.25">
      <c r="A1023" s="237">
        <v>21020404</v>
      </c>
      <c r="B1023" s="238" t="s">
        <v>19</v>
      </c>
      <c r="C1023" s="239"/>
      <c r="D1023" s="19" t="s">
        <v>15</v>
      </c>
      <c r="E1023" s="133" t="s">
        <v>398</v>
      </c>
      <c r="F1023" s="249">
        <v>65463.15</v>
      </c>
      <c r="G1023" s="249">
        <v>64815</v>
      </c>
      <c r="H1023" s="249">
        <v>48611.25</v>
      </c>
      <c r="I1023" s="225"/>
    </row>
    <row r="1024" spans="1:9" ht="21.95" customHeight="1" x14ac:dyDescent="0.25">
      <c r="A1024" s="237">
        <v>21020412</v>
      </c>
      <c r="B1024" s="238" t="s">
        <v>19</v>
      </c>
      <c r="C1024" s="239"/>
      <c r="D1024" s="12"/>
      <c r="E1024" s="133" t="s">
        <v>440</v>
      </c>
      <c r="F1024" s="249">
        <v>0</v>
      </c>
      <c r="G1024" s="249"/>
      <c r="H1024" s="249">
        <v>0</v>
      </c>
      <c r="I1024" s="225"/>
    </row>
    <row r="1025" spans="1:9" ht="21.95" customHeight="1" x14ac:dyDescent="0.25">
      <c r="A1025" s="237">
        <v>21020415</v>
      </c>
      <c r="B1025" s="238" t="s">
        <v>19</v>
      </c>
      <c r="C1025" s="239"/>
      <c r="D1025" s="19" t="s">
        <v>15</v>
      </c>
      <c r="E1025" s="133" t="s">
        <v>441</v>
      </c>
      <c r="F1025" s="249">
        <v>65463.15</v>
      </c>
      <c r="G1025" s="249">
        <v>64815</v>
      </c>
      <c r="H1025" s="249">
        <v>48611.25</v>
      </c>
      <c r="I1025" s="225"/>
    </row>
    <row r="1026" spans="1:9" ht="21.95" customHeight="1" x14ac:dyDescent="0.25">
      <c r="A1026" s="233">
        <v>21020500</v>
      </c>
      <c r="B1026" s="234"/>
      <c r="C1026" s="235"/>
      <c r="D1026" s="234"/>
      <c r="E1026" s="90" t="s">
        <v>452</v>
      </c>
      <c r="F1026" s="249"/>
      <c r="G1026" s="249"/>
      <c r="H1026" s="249"/>
      <c r="I1026" s="225"/>
    </row>
    <row r="1027" spans="1:9" ht="21.95" customHeight="1" x14ac:dyDescent="0.25">
      <c r="A1027" s="237">
        <v>21020501</v>
      </c>
      <c r="B1027" s="238" t="s">
        <v>19</v>
      </c>
      <c r="C1027" s="239"/>
      <c r="D1027" s="12"/>
      <c r="E1027" s="133" t="s">
        <v>437</v>
      </c>
      <c r="F1027" s="249"/>
      <c r="G1027" s="249"/>
      <c r="H1027" s="249"/>
      <c r="I1027" s="225"/>
    </row>
    <row r="1028" spans="1:9" ht="21.95" customHeight="1" x14ac:dyDescent="0.25">
      <c r="A1028" s="338">
        <v>21020502</v>
      </c>
      <c r="B1028" s="238" t="s">
        <v>19</v>
      </c>
      <c r="C1028" s="247"/>
      <c r="D1028" s="12"/>
      <c r="E1028" s="133" t="s">
        <v>438</v>
      </c>
      <c r="F1028" s="249"/>
      <c r="G1028" s="249"/>
      <c r="H1028" s="249"/>
      <c r="I1028" s="225"/>
    </row>
    <row r="1029" spans="1:9" ht="21.95" customHeight="1" x14ac:dyDescent="0.25">
      <c r="A1029" s="338">
        <v>21020503</v>
      </c>
      <c r="B1029" s="238" t="s">
        <v>19</v>
      </c>
      <c r="C1029" s="247"/>
      <c r="D1029" s="12"/>
      <c r="E1029" s="133" t="s">
        <v>439</v>
      </c>
      <c r="F1029" s="249"/>
      <c r="G1029" s="249"/>
      <c r="H1029" s="249"/>
      <c r="I1029" s="225"/>
    </row>
    <row r="1030" spans="1:9" ht="21.95" customHeight="1" x14ac:dyDescent="0.25">
      <c r="A1030" s="338">
        <v>21020504</v>
      </c>
      <c r="B1030" s="238" t="s">
        <v>19</v>
      </c>
      <c r="C1030" s="247"/>
      <c r="D1030" s="12"/>
      <c r="E1030" s="133" t="s">
        <v>398</v>
      </c>
      <c r="F1030" s="249"/>
      <c r="G1030" s="249"/>
      <c r="H1030" s="249"/>
      <c r="I1030" s="225"/>
    </row>
    <row r="1031" spans="1:9" ht="21.95" customHeight="1" x14ac:dyDescent="0.25">
      <c r="A1031" s="338">
        <v>21020512</v>
      </c>
      <c r="B1031" s="238" t="s">
        <v>19</v>
      </c>
      <c r="C1031" s="247"/>
      <c r="D1031" s="12"/>
      <c r="E1031" s="133" t="s">
        <v>440</v>
      </c>
      <c r="F1031" s="249"/>
      <c r="G1031" s="249"/>
      <c r="H1031" s="249"/>
      <c r="I1031" s="225"/>
    </row>
    <row r="1032" spans="1:9" ht="21.95" customHeight="1" x14ac:dyDescent="0.25">
      <c r="A1032" s="338">
        <v>21020515</v>
      </c>
      <c r="B1032" s="238" t="s">
        <v>19</v>
      </c>
      <c r="C1032" s="247"/>
      <c r="D1032" s="12"/>
      <c r="E1032" s="133" t="s">
        <v>441</v>
      </c>
      <c r="F1032" s="249"/>
      <c r="G1032" s="249"/>
      <c r="H1032" s="249"/>
      <c r="I1032" s="225"/>
    </row>
    <row r="1033" spans="1:9" ht="21.95" customHeight="1" x14ac:dyDescent="0.25">
      <c r="A1033" s="243">
        <v>21020600</v>
      </c>
      <c r="B1033" s="244"/>
      <c r="C1033" s="245"/>
      <c r="D1033" s="244"/>
      <c r="E1033" s="90" t="s">
        <v>408</v>
      </c>
      <c r="F1033" s="249"/>
      <c r="G1033" s="249"/>
      <c r="H1033" s="249"/>
      <c r="I1033" s="225"/>
    </row>
    <row r="1034" spans="1:9" ht="21.95" customHeight="1" x14ac:dyDescent="0.25">
      <c r="A1034" s="338">
        <v>21020605</v>
      </c>
      <c r="B1034" s="238" t="s">
        <v>19</v>
      </c>
      <c r="C1034" s="247"/>
      <c r="D1034" s="12"/>
      <c r="E1034" s="96" t="s">
        <v>501</v>
      </c>
      <c r="F1034" s="249"/>
      <c r="G1034" s="249"/>
      <c r="H1034" s="249"/>
      <c r="I1034" s="225"/>
    </row>
    <row r="1035" spans="1:9" ht="21.95" customHeight="1" x14ac:dyDescent="0.25">
      <c r="A1035" s="250">
        <v>22020000</v>
      </c>
      <c r="B1035" s="251"/>
      <c r="C1035" s="252"/>
      <c r="D1035" s="251"/>
      <c r="E1035" s="171" t="s">
        <v>410</v>
      </c>
      <c r="F1035" s="249"/>
      <c r="G1035" s="249"/>
      <c r="H1035" s="249"/>
      <c r="I1035" s="225"/>
    </row>
    <row r="1036" spans="1:9" ht="21.95" customHeight="1" x14ac:dyDescent="0.25">
      <c r="A1036" s="250">
        <v>22020100</v>
      </c>
      <c r="B1036" s="251"/>
      <c r="C1036" s="252"/>
      <c r="D1036" s="251"/>
      <c r="E1036" s="171" t="s">
        <v>468</v>
      </c>
      <c r="F1036" s="249"/>
      <c r="G1036" s="249"/>
      <c r="H1036" s="249"/>
      <c r="I1036" s="225"/>
    </row>
    <row r="1037" spans="1:9" ht="21.95" customHeight="1" x14ac:dyDescent="0.3">
      <c r="A1037" s="615">
        <v>22020101</v>
      </c>
      <c r="B1037" s="238" t="s">
        <v>19</v>
      </c>
      <c r="C1037" s="369"/>
      <c r="D1037" s="366"/>
      <c r="E1037" s="365" t="s">
        <v>469</v>
      </c>
      <c r="F1037" s="13"/>
      <c r="G1037" s="249"/>
      <c r="H1037" s="13"/>
      <c r="I1037" s="225"/>
    </row>
    <row r="1038" spans="1:9" ht="21.95" customHeight="1" x14ac:dyDescent="0.3">
      <c r="A1038" s="615">
        <v>22020102</v>
      </c>
      <c r="B1038" s="238" t="s">
        <v>19</v>
      </c>
      <c r="C1038" s="369"/>
      <c r="D1038" s="19" t="s">
        <v>15</v>
      </c>
      <c r="E1038" s="365" t="s">
        <v>412</v>
      </c>
      <c r="F1038" s="13"/>
      <c r="G1038" s="249">
        <v>300000</v>
      </c>
      <c r="H1038" s="370"/>
      <c r="I1038" s="225">
        <v>300000</v>
      </c>
    </row>
    <row r="1039" spans="1:9" ht="21.95" customHeight="1" x14ac:dyDescent="0.3">
      <c r="A1039" s="615">
        <v>22020103</v>
      </c>
      <c r="B1039" s="238" t="s">
        <v>19</v>
      </c>
      <c r="C1039" s="369"/>
      <c r="D1039" s="366"/>
      <c r="E1039" s="365" t="s">
        <v>470</v>
      </c>
      <c r="F1039" s="13"/>
      <c r="G1039" s="249"/>
      <c r="H1039" s="13"/>
      <c r="I1039" s="225"/>
    </row>
    <row r="1040" spans="1:9" ht="21.95" customHeight="1" x14ac:dyDescent="0.3">
      <c r="A1040" s="615">
        <v>22020104</v>
      </c>
      <c r="B1040" s="238" t="s">
        <v>19</v>
      </c>
      <c r="C1040" s="369"/>
      <c r="D1040" s="366"/>
      <c r="E1040" s="365" t="s">
        <v>413</v>
      </c>
      <c r="F1040" s="13"/>
      <c r="G1040" s="249"/>
      <c r="H1040" s="13"/>
      <c r="I1040" s="225"/>
    </row>
    <row r="1041" spans="1:9" ht="21.95" customHeight="1" x14ac:dyDescent="0.25">
      <c r="A1041" s="250">
        <v>22020300</v>
      </c>
      <c r="B1041" s="238"/>
      <c r="C1041" s="252"/>
      <c r="D1041" s="251"/>
      <c r="E1041" s="171" t="s">
        <v>455</v>
      </c>
      <c r="F1041" s="249"/>
      <c r="G1041" s="249"/>
      <c r="H1041" s="249"/>
      <c r="I1041" s="225"/>
    </row>
    <row r="1042" spans="1:9" ht="21.95" customHeight="1" x14ac:dyDescent="0.25">
      <c r="A1042" s="198">
        <v>22020313</v>
      </c>
      <c r="B1042" s="238" t="s">
        <v>19</v>
      </c>
      <c r="C1042" s="199"/>
      <c r="D1042" s="19" t="s">
        <v>15</v>
      </c>
      <c r="E1042" s="242" t="s">
        <v>584</v>
      </c>
      <c r="F1042" s="249"/>
      <c r="G1042" s="249">
        <v>7000000</v>
      </c>
      <c r="H1042" s="249"/>
      <c r="I1042" s="225">
        <v>5000000</v>
      </c>
    </row>
    <row r="1043" spans="1:9" ht="37.5" customHeight="1" x14ac:dyDescent="0.25">
      <c r="A1043" s="250">
        <v>22021000</v>
      </c>
      <c r="B1043" s="251"/>
      <c r="C1043" s="252"/>
      <c r="D1043" s="251"/>
      <c r="E1043" s="171" t="s">
        <v>424</v>
      </c>
      <c r="F1043" s="249"/>
      <c r="G1043" s="249"/>
      <c r="H1043" s="249"/>
      <c r="I1043" s="225"/>
    </row>
    <row r="1044" spans="1:9" ht="21.95" customHeight="1" x14ac:dyDescent="0.25">
      <c r="A1044" s="198">
        <v>22021003</v>
      </c>
      <c r="B1044" s="238" t="s">
        <v>19</v>
      </c>
      <c r="C1044" s="199"/>
      <c r="D1044" s="12"/>
      <c r="E1044" s="133" t="s">
        <v>427</v>
      </c>
      <c r="F1044" s="249"/>
      <c r="G1044" s="249"/>
      <c r="H1044" s="249"/>
      <c r="I1044" s="225"/>
    </row>
    <row r="1045" spans="1:9" ht="21.95" customHeight="1" x14ac:dyDescent="0.25">
      <c r="A1045" s="250">
        <v>22030000</v>
      </c>
      <c r="B1045" s="251"/>
      <c r="C1045" s="252"/>
      <c r="D1045" s="251"/>
      <c r="E1045" s="171" t="s">
        <v>585</v>
      </c>
      <c r="F1045" s="249"/>
      <c r="G1045" s="249"/>
      <c r="H1045" s="249"/>
      <c r="I1045" s="225"/>
    </row>
    <row r="1046" spans="1:9" ht="39" customHeight="1" x14ac:dyDescent="0.25">
      <c r="A1046" s="250">
        <v>22040000</v>
      </c>
      <c r="B1046" s="251"/>
      <c r="C1046" s="252"/>
      <c r="D1046" s="251"/>
      <c r="E1046" s="171" t="s">
        <v>562</v>
      </c>
      <c r="F1046" s="249"/>
      <c r="G1046" s="249"/>
      <c r="H1046" s="249"/>
      <c r="I1046" s="225"/>
    </row>
    <row r="1047" spans="1:9" ht="36" customHeight="1" x14ac:dyDescent="0.25">
      <c r="A1047" s="250">
        <v>22040100</v>
      </c>
      <c r="B1047" s="251"/>
      <c r="C1047" s="252"/>
      <c r="D1047" s="251"/>
      <c r="E1047" s="171" t="s">
        <v>428</v>
      </c>
      <c r="F1047" s="249"/>
      <c r="G1047" s="249"/>
      <c r="H1047" s="249"/>
      <c r="I1047" s="225"/>
    </row>
    <row r="1048" spans="1:9" ht="21.95" customHeight="1" thickBot="1" x14ac:dyDescent="0.3">
      <c r="A1048" s="602">
        <v>22040109</v>
      </c>
      <c r="B1048" s="603" t="s">
        <v>19</v>
      </c>
      <c r="C1048" s="604"/>
      <c r="D1048" s="605"/>
      <c r="E1048" s="606" t="s">
        <v>429</v>
      </c>
      <c r="F1048" s="593"/>
      <c r="G1048" s="593"/>
      <c r="H1048" s="593"/>
      <c r="I1048" s="594"/>
    </row>
    <row r="1049" spans="1:9" ht="21.95" customHeight="1" thickBot="1" x14ac:dyDescent="0.3">
      <c r="A1049" s="597"/>
      <c r="B1049" s="462"/>
      <c r="C1049" s="463"/>
      <c r="D1049" s="462"/>
      <c r="E1049" s="609" t="s">
        <v>47</v>
      </c>
      <c r="F1049" s="460">
        <f>SUM(F1003:F1034)</f>
        <v>4506781.0748000005</v>
      </c>
      <c r="G1049" s="460">
        <f>SUM(G1003:G1034)</f>
        <v>5722159.4800000004</v>
      </c>
      <c r="H1049" s="460">
        <f>SUM(H1003:H1034)</f>
        <v>4228284.6099999994</v>
      </c>
      <c r="I1049" s="460">
        <f>SUM(I1003:I1034)</f>
        <v>0</v>
      </c>
    </row>
    <row r="1050" spans="1:9" ht="21.95" customHeight="1" thickBot="1" x14ac:dyDescent="0.3">
      <c r="A1050" s="260"/>
      <c r="B1050" s="228"/>
      <c r="C1050" s="261"/>
      <c r="D1050" s="228"/>
      <c r="E1050" s="287" t="s">
        <v>410</v>
      </c>
      <c r="F1050" s="336">
        <f>SUM(F1037:F1048)</f>
        <v>0</v>
      </c>
      <c r="G1050" s="336">
        <f>SUM(G1037:G1048)</f>
        <v>7300000</v>
      </c>
      <c r="H1050" s="336">
        <f>SUM(H1037:H1048)</f>
        <v>0</v>
      </c>
      <c r="I1050" s="336">
        <f>SUM(I1037:I1048)</f>
        <v>5300000</v>
      </c>
    </row>
    <row r="1051" spans="1:9" ht="21.95" customHeight="1" thickBot="1" x14ac:dyDescent="0.3">
      <c r="A1051" s="260"/>
      <c r="B1051" s="228"/>
      <c r="C1051" s="261"/>
      <c r="D1051" s="228"/>
      <c r="E1051" s="287" t="s">
        <v>51</v>
      </c>
      <c r="F1051" s="336">
        <f>F1049+F1050</f>
        <v>4506781.0748000005</v>
      </c>
      <c r="G1051" s="336">
        <f>G1049+G1050</f>
        <v>13022159.48</v>
      </c>
      <c r="H1051" s="336">
        <f>H1049+H1050</f>
        <v>4228284.6099999994</v>
      </c>
      <c r="I1051" s="336">
        <f>I1049+I1050</f>
        <v>5300000</v>
      </c>
    </row>
    <row r="1052" spans="1:9" ht="28.5" x14ac:dyDescent="0.45">
      <c r="A1052" s="1235" t="s">
        <v>0</v>
      </c>
      <c r="B1052" s="1236"/>
      <c r="C1052" s="1236"/>
      <c r="D1052" s="1236"/>
      <c r="E1052" s="1236"/>
      <c r="F1052" s="1236"/>
      <c r="G1052" s="1236"/>
      <c r="H1052" s="1236"/>
      <c r="I1052" s="1237"/>
    </row>
    <row r="1053" spans="1:9" ht="22.5" x14ac:dyDescent="0.3">
      <c r="A1053" s="1238" t="s">
        <v>1</v>
      </c>
      <c r="B1053" s="1239"/>
      <c r="C1053" s="1239"/>
      <c r="D1053" s="1239"/>
      <c r="E1053" s="1239"/>
      <c r="F1053" s="1239"/>
      <c r="G1053" s="1239"/>
      <c r="H1053" s="1239"/>
      <c r="I1053" s="1240"/>
    </row>
    <row r="1054" spans="1:9" ht="22.5" x14ac:dyDescent="0.3">
      <c r="A1054" s="1238" t="s">
        <v>879</v>
      </c>
      <c r="B1054" s="1239"/>
      <c r="C1054" s="1239"/>
      <c r="D1054" s="1239"/>
      <c r="E1054" s="1239"/>
      <c r="F1054" s="1239"/>
      <c r="G1054" s="1239"/>
      <c r="H1054" s="1239"/>
      <c r="I1054" s="1240"/>
    </row>
    <row r="1055" spans="1:9" ht="18.75" customHeight="1" thickBot="1" x14ac:dyDescent="0.3">
      <c r="A1055" s="1244" t="s">
        <v>369</v>
      </c>
      <c r="B1055" s="1245"/>
      <c r="C1055" s="1245"/>
      <c r="D1055" s="1245"/>
      <c r="E1055" s="1245"/>
      <c r="F1055" s="1245"/>
      <c r="G1055" s="1245"/>
      <c r="H1055" s="1245"/>
      <c r="I1055" s="1246"/>
    </row>
    <row r="1056" spans="1:9" thickBot="1" x14ac:dyDescent="0.3">
      <c r="A1056" s="1256" t="s">
        <v>586</v>
      </c>
      <c r="B1056" s="1257"/>
      <c r="C1056" s="1257"/>
      <c r="D1056" s="1257"/>
      <c r="E1056" s="1257"/>
      <c r="F1056" s="1257"/>
      <c r="G1056" s="1257"/>
      <c r="H1056" s="1257"/>
      <c r="I1056" s="1258"/>
    </row>
    <row r="1057" spans="1:9" s="220" customFormat="1" ht="45.75" customHeight="1" thickBot="1" x14ac:dyDescent="0.3">
      <c r="A1057" s="191" t="s">
        <v>370</v>
      </c>
      <c r="B1057" s="2" t="s">
        <v>78</v>
      </c>
      <c r="C1057" s="192" t="s">
        <v>371</v>
      </c>
      <c r="D1057" s="2" t="s">
        <v>4</v>
      </c>
      <c r="E1057" s="193" t="s">
        <v>79</v>
      </c>
      <c r="F1057" s="2" t="s">
        <v>372</v>
      </c>
      <c r="G1057" s="2" t="s">
        <v>7</v>
      </c>
      <c r="H1057" s="2" t="s">
        <v>740</v>
      </c>
      <c r="I1057" s="2" t="s">
        <v>882</v>
      </c>
    </row>
    <row r="1058" spans="1:9" ht="27.95" customHeight="1" thickBot="1" x14ac:dyDescent="0.3">
      <c r="A1058" s="544">
        <v>52100100102</v>
      </c>
      <c r="B1058" s="323" t="s">
        <v>19</v>
      </c>
      <c r="C1058" s="371"/>
      <c r="D1058" s="352"/>
      <c r="E1058" s="196" t="s">
        <v>587</v>
      </c>
      <c r="F1058" s="222">
        <f>F1123</f>
        <v>691729354.46000004</v>
      </c>
      <c r="G1058" s="222">
        <f>G1123</f>
        <v>849139514</v>
      </c>
      <c r="H1058" s="222">
        <f>H1123</f>
        <v>465256264.59000003</v>
      </c>
      <c r="I1058" s="222">
        <f>I1123</f>
        <v>848292731.48000002</v>
      </c>
    </row>
    <row r="1059" spans="1:9" ht="27.95" customHeight="1" thickBot="1" x14ac:dyDescent="0.3">
      <c r="A1059" s="260"/>
      <c r="B1059" s="228"/>
      <c r="C1059" s="261"/>
      <c r="D1059" s="228"/>
      <c r="E1059" s="287" t="s">
        <v>51</v>
      </c>
      <c r="F1059" s="302">
        <f>F1058</f>
        <v>691729354.46000004</v>
      </c>
      <c r="G1059" s="302">
        <f>G1058</f>
        <v>849139514</v>
      </c>
      <c r="H1059" s="302">
        <f>H1058</f>
        <v>465256264.59000003</v>
      </c>
      <c r="I1059" s="302">
        <f>I1058</f>
        <v>848292731.48000002</v>
      </c>
    </row>
    <row r="1060" spans="1:9" ht="27.95" customHeight="1" thickBot="1" x14ac:dyDescent="0.3">
      <c r="A1060" s="1266" t="s">
        <v>385</v>
      </c>
      <c r="B1060" s="1266"/>
      <c r="C1060" s="1266"/>
      <c r="D1060" s="1266"/>
      <c r="E1060" s="1266"/>
      <c r="F1060" s="1266"/>
      <c r="G1060" s="1266"/>
      <c r="H1060" s="1266"/>
      <c r="I1060" s="1266"/>
    </row>
    <row r="1061" spans="1:9" thickBot="1" x14ac:dyDescent="0.3">
      <c r="A1061" s="260"/>
      <c r="B1061" s="228"/>
      <c r="C1061" s="261"/>
      <c r="D1061" s="228"/>
      <c r="E1061" s="287" t="s">
        <v>47</v>
      </c>
      <c r="F1061" s="302">
        <f t="shared" ref="F1061:I1062" si="12">F1121</f>
        <v>608127989.70000005</v>
      </c>
      <c r="G1061" s="302">
        <f t="shared" si="12"/>
        <v>689989514</v>
      </c>
      <c r="H1061" s="302">
        <f t="shared" si="12"/>
        <v>431608323</v>
      </c>
      <c r="I1061" s="302">
        <f t="shared" si="12"/>
        <v>689192731.48000002</v>
      </c>
    </row>
    <row r="1062" spans="1:9" ht="27.95" customHeight="1" thickBot="1" x14ac:dyDescent="0.3">
      <c r="A1062" s="260"/>
      <c r="B1062" s="228"/>
      <c r="C1062" s="261"/>
      <c r="D1062" s="228"/>
      <c r="E1062" s="287" t="s">
        <v>410</v>
      </c>
      <c r="F1062" s="302">
        <f t="shared" si="12"/>
        <v>83601364.75999999</v>
      </c>
      <c r="G1062" s="302">
        <f t="shared" si="12"/>
        <v>159150000</v>
      </c>
      <c r="H1062" s="302">
        <f t="shared" si="12"/>
        <v>33647941.590000004</v>
      </c>
      <c r="I1062" s="302">
        <f t="shared" si="12"/>
        <v>159100000</v>
      </c>
    </row>
    <row r="1063" spans="1:9" ht="27.95" customHeight="1" thickBot="1" x14ac:dyDescent="0.3">
      <c r="A1063" s="260"/>
      <c r="B1063" s="228"/>
      <c r="C1063" s="261"/>
      <c r="D1063" s="228"/>
      <c r="E1063" s="287" t="s">
        <v>51</v>
      </c>
      <c r="F1063" s="302">
        <f>F1061+F1062</f>
        <v>691729354.46000004</v>
      </c>
      <c r="G1063" s="302">
        <f>G1061+G1062</f>
        <v>849139514</v>
      </c>
      <c r="H1063" s="302">
        <f>H1061+H1062</f>
        <v>465256264.59000003</v>
      </c>
      <c r="I1063" s="302">
        <f>I1061+I1062</f>
        <v>848292731.48000002</v>
      </c>
    </row>
    <row r="1064" spans="1:9" ht="28.5" x14ac:dyDescent="0.45">
      <c r="A1064" s="1235" t="s">
        <v>0</v>
      </c>
      <c r="B1064" s="1236"/>
      <c r="C1064" s="1236"/>
      <c r="D1064" s="1236"/>
      <c r="E1064" s="1236"/>
      <c r="F1064" s="1236"/>
      <c r="G1064" s="1236"/>
      <c r="H1064" s="1236"/>
      <c r="I1064" s="1237"/>
    </row>
    <row r="1065" spans="1:9" ht="22.5" x14ac:dyDescent="0.3">
      <c r="A1065" s="1238" t="s">
        <v>1</v>
      </c>
      <c r="B1065" s="1239"/>
      <c r="C1065" s="1239"/>
      <c r="D1065" s="1239"/>
      <c r="E1065" s="1239"/>
      <c r="F1065" s="1239"/>
      <c r="G1065" s="1239"/>
      <c r="H1065" s="1239"/>
      <c r="I1065" s="1240"/>
    </row>
    <row r="1066" spans="1:9" ht="22.5" x14ac:dyDescent="0.3">
      <c r="A1066" s="1238" t="s">
        <v>879</v>
      </c>
      <c r="B1066" s="1239"/>
      <c r="C1066" s="1239"/>
      <c r="D1066" s="1239"/>
      <c r="E1066" s="1239"/>
      <c r="F1066" s="1239"/>
      <c r="G1066" s="1239"/>
      <c r="H1066" s="1239"/>
      <c r="I1066" s="1240"/>
    </row>
    <row r="1067" spans="1:9" ht="18.75" customHeight="1" thickBot="1" x14ac:dyDescent="0.3">
      <c r="A1067" s="1244" t="s">
        <v>369</v>
      </c>
      <c r="B1067" s="1245"/>
      <c r="C1067" s="1245"/>
      <c r="D1067" s="1245"/>
      <c r="E1067" s="1245"/>
      <c r="F1067" s="1245"/>
      <c r="G1067" s="1245"/>
      <c r="H1067" s="1245"/>
      <c r="I1067" s="1246"/>
    </row>
    <row r="1068" spans="1:9" thickBot="1" x14ac:dyDescent="0.3">
      <c r="A1068" s="1253" t="s">
        <v>588</v>
      </c>
      <c r="B1068" s="1254"/>
      <c r="C1068" s="1254"/>
      <c r="D1068" s="1254"/>
      <c r="E1068" s="1254"/>
      <c r="F1068" s="1254"/>
      <c r="G1068" s="1254"/>
      <c r="H1068" s="1254"/>
      <c r="I1068" s="1255"/>
    </row>
    <row r="1069" spans="1:9" s="220" customFormat="1" ht="36.75" thickBot="1" x14ac:dyDescent="0.3">
      <c r="A1069" s="595" t="s">
        <v>370</v>
      </c>
      <c r="B1069" s="407" t="s">
        <v>78</v>
      </c>
      <c r="C1069" s="596" t="s">
        <v>371</v>
      </c>
      <c r="D1069" s="407" t="s">
        <v>4</v>
      </c>
      <c r="E1069" s="574" t="s">
        <v>79</v>
      </c>
      <c r="F1069" s="407" t="s">
        <v>372</v>
      </c>
      <c r="G1069" s="407" t="s">
        <v>7</v>
      </c>
      <c r="H1069" s="407" t="s">
        <v>740</v>
      </c>
      <c r="I1069" s="407" t="s">
        <v>882</v>
      </c>
    </row>
    <row r="1070" spans="1:9" ht="21.95" customHeight="1" x14ac:dyDescent="0.25">
      <c r="A1070" s="270">
        <v>20000000</v>
      </c>
      <c r="B1070" s="271"/>
      <c r="C1070" s="272"/>
      <c r="D1070" s="271"/>
      <c r="E1070" s="114" t="s">
        <v>44</v>
      </c>
      <c r="F1070" s="273"/>
      <c r="G1070" s="273"/>
      <c r="H1070" s="273"/>
      <c r="I1070" s="274"/>
    </row>
    <row r="1071" spans="1:9" ht="21.95" customHeight="1" x14ac:dyDescent="0.25">
      <c r="A1071" s="233">
        <v>21000000</v>
      </c>
      <c r="B1071" s="234"/>
      <c r="C1071" s="235"/>
      <c r="D1071" s="234"/>
      <c r="E1071" s="90" t="s">
        <v>47</v>
      </c>
      <c r="F1071" s="224"/>
      <c r="G1071" s="224"/>
      <c r="H1071" s="224"/>
      <c r="I1071" s="236"/>
    </row>
    <row r="1072" spans="1:9" ht="21.95" customHeight="1" x14ac:dyDescent="0.25">
      <c r="A1072" s="233">
        <v>21010300</v>
      </c>
      <c r="B1072" s="234"/>
      <c r="C1072" s="235"/>
      <c r="D1072" s="234"/>
      <c r="E1072" s="90" t="s">
        <v>589</v>
      </c>
      <c r="F1072" s="224"/>
      <c r="G1072" s="224"/>
      <c r="H1072" s="224"/>
      <c r="I1072" s="236"/>
    </row>
    <row r="1073" spans="1:9" ht="21.95" customHeight="1" x14ac:dyDescent="0.25">
      <c r="A1073" s="237">
        <v>21010302</v>
      </c>
      <c r="B1073" s="238" t="s">
        <v>19</v>
      </c>
      <c r="C1073" s="239"/>
      <c r="D1073" s="12"/>
      <c r="E1073" s="133" t="s">
        <v>590</v>
      </c>
      <c r="F1073" s="249">
        <v>158253736.19999999</v>
      </c>
      <c r="G1073" s="249">
        <v>150717844</v>
      </c>
      <c r="H1073" s="249">
        <v>113038383</v>
      </c>
      <c r="I1073" s="225">
        <v>158253736.19999999</v>
      </c>
    </row>
    <row r="1074" spans="1:9" ht="21.95" customHeight="1" x14ac:dyDescent="0.25">
      <c r="A1074" s="237">
        <v>21010303</v>
      </c>
      <c r="B1074" s="238" t="s">
        <v>19</v>
      </c>
      <c r="C1074" s="239"/>
      <c r="D1074" s="19" t="s">
        <v>15</v>
      </c>
      <c r="E1074" s="133" t="s">
        <v>591</v>
      </c>
      <c r="F1074" s="249">
        <v>262682288.40000001</v>
      </c>
      <c r="G1074" s="249">
        <v>250173608</v>
      </c>
      <c r="H1074" s="249">
        <v>187630206</v>
      </c>
      <c r="I1074" s="225">
        <v>262682288.40000001</v>
      </c>
    </row>
    <row r="1075" spans="1:9" ht="21.95" customHeight="1" x14ac:dyDescent="0.25">
      <c r="A1075" s="237">
        <v>21010304</v>
      </c>
      <c r="B1075" s="238" t="s">
        <v>19</v>
      </c>
      <c r="C1075" s="239"/>
      <c r="D1075" s="19" t="s">
        <v>15</v>
      </c>
      <c r="E1075" s="133" t="s">
        <v>592</v>
      </c>
      <c r="F1075" s="249">
        <v>42553255.5</v>
      </c>
      <c r="G1075" s="249">
        <v>40526910</v>
      </c>
      <c r="H1075" s="249">
        <v>30395182.5</v>
      </c>
      <c r="I1075" s="225">
        <v>42553255.5</v>
      </c>
    </row>
    <row r="1076" spans="1:9" ht="21.75" customHeight="1" x14ac:dyDescent="0.25">
      <c r="A1076" s="237"/>
      <c r="B1076" s="238" t="s">
        <v>19</v>
      </c>
      <c r="C1076" s="239"/>
      <c r="D1076" s="630" t="s">
        <v>15</v>
      </c>
      <c r="E1076" s="133" t="s">
        <v>593</v>
      </c>
      <c r="F1076" s="249"/>
      <c r="G1076" s="140">
        <v>82740000</v>
      </c>
      <c r="H1076" s="249"/>
      <c r="I1076" s="225"/>
    </row>
    <row r="1077" spans="1:9" ht="39.75" customHeight="1" x14ac:dyDescent="0.25">
      <c r="A1077" s="233">
        <v>21020300</v>
      </c>
      <c r="B1077" s="234"/>
      <c r="C1077" s="235"/>
      <c r="D1077" s="234"/>
      <c r="E1077" s="90" t="s">
        <v>436</v>
      </c>
      <c r="F1077" s="249"/>
      <c r="G1077" s="249"/>
      <c r="H1077" s="249"/>
      <c r="I1077" s="225"/>
    </row>
    <row r="1078" spans="1:9" ht="21.75" customHeight="1" x14ac:dyDescent="0.25">
      <c r="A1078" s="237">
        <v>21020307</v>
      </c>
      <c r="B1078" s="234"/>
      <c r="C1078" s="235"/>
      <c r="D1078" s="234"/>
      <c r="E1078" s="96" t="s">
        <v>477</v>
      </c>
      <c r="F1078" s="249"/>
      <c r="G1078" s="249"/>
      <c r="H1078" s="249"/>
      <c r="I1078" s="225">
        <f>'NORMINAL ROLL'!M836</f>
        <v>47520000</v>
      </c>
    </row>
    <row r="1079" spans="1:9" ht="21.95" customHeight="1" x14ac:dyDescent="0.25">
      <c r="A1079" s="237">
        <v>21020312</v>
      </c>
      <c r="B1079" s="238" t="s">
        <v>19</v>
      </c>
      <c r="C1079" s="239"/>
      <c r="D1079" s="12"/>
      <c r="E1079" s="133" t="s">
        <v>440</v>
      </c>
      <c r="F1079" s="249"/>
      <c r="G1079" s="249"/>
      <c r="H1079" s="249"/>
      <c r="I1079" s="225"/>
    </row>
    <row r="1080" spans="1:9" ht="21.95" customHeight="1" x14ac:dyDescent="0.25">
      <c r="A1080" s="237">
        <v>21020320</v>
      </c>
      <c r="B1080" s="238" t="s">
        <v>19</v>
      </c>
      <c r="C1080" s="239"/>
      <c r="D1080" s="12"/>
      <c r="E1080" s="133" t="s">
        <v>594</v>
      </c>
      <c r="F1080" s="249">
        <v>16927166.550000001</v>
      </c>
      <c r="G1080" s="249">
        <v>16121111</v>
      </c>
      <c r="H1080" s="249">
        <v>12090833.25</v>
      </c>
      <c r="I1080" s="225">
        <f>'NORMINAL ROLL'!F836</f>
        <v>19597451.379999992</v>
      </c>
    </row>
    <row r="1081" spans="1:9" ht="21.95" customHeight="1" x14ac:dyDescent="0.25">
      <c r="A1081" s="237">
        <v>21020327</v>
      </c>
      <c r="B1081" s="238" t="s">
        <v>19</v>
      </c>
      <c r="C1081" s="239"/>
      <c r="D1081" s="12"/>
      <c r="E1081" s="133" t="s">
        <v>595</v>
      </c>
      <c r="F1081" s="249">
        <v>3375540</v>
      </c>
      <c r="G1081" s="249">
        <v>3214800</v>
      </c>
      <c r="H1081" s="249">
        <v>2411100</v>
      </c>
      <c r="I1081" s="225">
        <f>'NORMINAL ROLL'!E836</f>
        <v>5583600</v>
      </c>
    </row>
    <row r="1082" spans="1:9" ht="21.95" customHeight="1" x14ac:dyDescent="0.25">
      <c r="A1082" s="363">
        <v>21020116</v>
      </c>
      <c r="B1082" s="238" t="s">
        <v>19</v>
      </c>
      <c r="C1082" s="239"/>
      <c r="D1082" s="13"/>
      <c r="E1082" s="311" t="s">
        <v>596</v>
      </c>
      <c r="F1082" s="249">
        <v>18729822.300000001</v>
      </c>
      <c r="G1082" s="249">
        <v>17837926</v>
      </c>
      <c r="H1082" s="249">
        <v>13378444.5</v>
      </c>
      <c r="I1082" s="225">
        <f>'NORMINAL ROLL'!G836</f>
        <v>0</v>
      </c>
    </row>
    <row r="1083" spans="1:9" ht="21.95" customHeight="1" x14ac:dyDescent="0.25">
      <c r="A1083" s="363">
        <v>21020126</v>
      </c>
      <c r="B1083" s="238" t="s">
        <v>19</v>
      </c>
      <c r="C1083" s="239"/>
      <c r="D1083" s="13"/>
      <c r="E1083" s="311" t="s">
        <v>597</v>
      </c>
      <c r="F1083" s="249"/>
      <c r="G1083" s="249"/>
      <c r="H1083" s="249"/>
      <c r="I1083" s="225"/>
    </row>
    <row r="1084" spans="1:9" ht="21.95" customHeight="1" x14ac:dyDescent="0.25">
      <c r="A1084" s="237">
        <v>21020328</v>
      </c>
      <c r="B1084" s="238" t="s">
        <v>19</v>
      </c>
      <c r="C1084" s="239"/>
      <c r="D1084" s="12"/>
      <c r="E1084" s="133" t="s">
        <v>598</v>
      </c>
      <c r="F1084" s="249"/>
      <c r="G1084" s="249"/>
      <c r="H1084" s="249"/>
      <c r="I1084" s="225">
        <f>'NORMINAL ROLL'!H836</f>
        <v>0</v>
      </c>
    </row>
    <row r="1085" spans="1:9" ht="21.95" customHeight="1" x14ac:dyDescent="0.25">
      <c r="A1085" s="233">
        <v>21020400</v>
      </c>
      <c r="B1085" s="234"/>
      <c r="C1085" s="235"/>
      <c r="D1085" s="234"/>
      <c r="E1085" s="90" t="s">
        <v>451</v>
      </c>
      <c r="F1085" s="249"/>
      <c r="G1085" s="249"/>
      <c r="H1085" s="249"/>
      <c r="I1085" s="225"/>
    </row>
    <row r="1086" spans="1:9" ht="21.95" customHeight="1" x14ac:dyDescent="0.25">
      <c r="A1086" s="237">
        <v>21020407</v>
      </c>
      <c r="B1086" s="234"/>
      <c r="C1086" s="235"/>
      <c r="D1086" s="234"/>
      <c r="E1086" s="96" t="s">
        <v>477</v>
      </c>
      <c r="F1086" s="249"/>
      <c r="G1086" s="249"/>
      <c r="H1086" s="249"/>
      <c r="I1086" s="225">
        <f>'NORMINAL ROLL'!M736</f>
        <v>117600000</v>
      </c>
    </row>
    <row r="1087" spans="1:9" ht="21.95" customHeight="1" x14ac:dyDescent="0.25">
      <c r="A1087" s="237">
        <v>21020412</v>
      </c>
      <c r="B1087" s="238" t="s">
        <v>19</v>
      </c>
      <c r="C1087" s="239"/>
      <c r="D1087" s="19" t="s">
        <v>15</v>
      </c>
      <c r="E1087" s="133" t="s">
        <v>440</v>
      </c>
      <c r="F1087" s="249"/>
      <c r="G1087" s="249"/>
      <c r="H1087" s="249"/>
      <c r="I1087" s="225"/>
    </row>
    <row r="1088" spans="1:9" ht="21.95" customHeight="1" x14ac:dyDescent="0.25">
      <c r="A1088" s="237">
        <v>21020420</v>
      </c>
      <c r="B1088" s="238" t="s">
        <v>19</v>
      </c>
      <c r="C1088" s="239"/>
      <c r="D1088" s="19" t="s">
        <v>15</v>
      </c>
      <c r="E1088" s="133" t="s">
        <v>594</v>
      </c>
      <c r="F1088" s="249">
        <v>40385538.899999999</v>
      </c>
      <c r="G1088" s="384">
        <v>38462418</v>
      </c>
      <c r="H1088" s="249">
        <v>28846813.5</v>
      </c>
      <c r="I1088" s="225">
        <f>'NORMINAL ROLL'!F736</f>
        <v>0</v>
      </c>
    </row>
    <row r="1089" spans="1:9" ht="21.95" customHeight="1" x14ac:dyDescent="0.25">
      <c r="A1089" s="237">
        <v>21020427</v>
      </c>
      <c r="B1089" s="238" t="s">
        <v>19</v>
      </c>
      <c r="C1089" s="239"/>
      <c r="D1089" s="19" t="s">
        <v>15</v>
      </c>
      <c r="E1089" s="133" t="s">
        <v>595</v>
      </c>
      <c r="F1089" s="249">
        <v>14449680</v>
      </c>
      <c r="G1089" s="384">
        <v>13761600</v>
      </c>
      <c r="H1089" s="249">
        <v>10321200</v>
      </c>
      <c r="I1089" s="225">
        <f>'NORMINAL ROLL'!E490</f>
        <v>3722400</v>
      </c>
    </row>
    <row r="1090" spans="1:9" ht="21.95" customHeight="1" x14ac:dyDescent="0.25">
      <c r="A1090" s="237">
        <v>21020428</v>
      </c>
      <c r="B1090" s="238" t="s">
        <v>19</v>
      </c>
      <c r="C1090" s="239"/>
      <c r="D1090" s="19" t="s">
        <v>15</v>
      </c>
      <c r="E1090" s="133" t="s">
        <v>599</v>
      </c>
      <c r="F1090" s="249">
        <v>35511281.399999999</v>
      </c>
      <c r="G1090" s="384">
        <v>33820268</v>
      </c>
      <c r="H1090" s="249">
        <v>25365201</v>
      </c>
      <c r="I1090" s="225">
        <f>'NORMINAL ROLL'!G490</f>
        <v>0</v>
      </c>
    </row>
    <row r="1091" spans="1:9" ht="21.95" customHeight="1" x14ac:dyDescent="0.25">
      <c r="A1091" s="233">
        <v>21020500</v>
      </c>
      <c r="B1091" s="234"/>
      <c r="C1091" s="235"/>
      <c r="D1091" s="234"/>
      <c r="E1091" s="90" t="s">
        <v>452</v>
      </c>
      <c r="F1091" s="249"/>
      <c r="G1091" s="13"/>
      <c r="H1091" s="249"/>
      <c r="I1091" s="225"/>
    </row>
    <row r="1092" spans="1:9" ht="21.95" customHeight="1" x14ac:dyDescent="0.25">
      <c r="A1092" s="338">
        <v>21020517</v>
      </c>
      <c r="B1092" s="234"/>
      <c r="C1092" s="235"/>
      <c r="D1092" s="234"/>
      <c r="E1092" s="96" t="s">
        <v>477</v>
      </c>
      <c r="F1092" s="249"/>
      <c r="G1092" s="13"/>
      <c r="H1092" s="249"/>
      <c r="I1092" s="225">
        <f>'NORMINAL ROLL'!M490</f>
        <v>31680000</v>
      </c>
    </row>
    <row r="1093" spans="1:9" ht="21.95" customHeight="1" x14ac:dyDescent="0.25">
      <c r="A1093" s="338">
        <v>21020512</v>
      </c>
      <c r="B1093" s="238" t="s">
        <v>19</v>
      </c>
      <c r="C1093" s="247"/>
      <c r="D1093" s="19"/>
      <c r="E1093" s="133" t="s">
        <v>440</v>
      </c>
      <c r="F1093" s="249"/>
      <c r="G1093" s="13"/>
      <c r="H1093" s="249"/>
      <c r="I1093" s="225"/>
    </row>
    <row r="1094" spans="1:9" ht="21.95" customHeight="1" x14ac:dyDescent="0.25">
      <c r="A1094" s="338">
        <v>21020520</v>
      </c>
      <c r="B1094" s="238" t="s">
        <v>19</v>
      </c>
      <c r="C1094" s="247"/>
      <c r="D1094" s="19" t="s">
        <v>15</v>
      </c>
      <c r="E1094" s="133" t="s">
        <v>594</v>
      </c>
      <c r="F1094" s="249">
        <v>5993908.2000000002</v>
      </c>
      <c r="G1094" s="249">
        <v>5708484</v>
      </c>
      <c r="H1094" s="249">
        <v>4281363</v>
      </c>
      <c r="I1094" s="225">
        <f>'NORMINAL ROLL'!F490</f>
        <v>0</v>
      </c>
    </row>
    <row r="1095" spans="1:9" ht="21.95" customHeight="1" x14ac:dyDescent="0.25">
      <c r="A1095" s="338">
        <v>21020527</v>
      </c>
      <c r="B1095" s="238" t="s">
        <v>19</v>
      </c>
      <c r="C1095" s="247"/>
      <c r="D1095" s="19" t="s">
        <v>15</v>
      </c>
      <c r="E1095" s="133" t="s">
        <v>595</v>
      </c>
      <c r="F1095" s="249">
        <v>5389434.75</v>
      </c>
      <c r="G1095" s="249">
        <v>5132795</v>
      </c>
      <c r="H1095" s="249">
        <v>3849596.25</v>
      </c>
      <c r="I1095" s="225"/>
    </row>
    <row r="1096" spans="1:9" ht="21.95" customHeight="1" x14ac:dyDescent="0.25">
      <c r="A1096" s="338">
        <v>21020528</v>
      </c>
      <c r="B1096" s="238" t="s">
        <v>19</v>
      </c>
      <c r="C1096" s="247"/>
      <c r="D1096" s="19" t="s">
        <v>15</v>
      </c>
      <c r="E1096" s="133" t="s">
        <v>599</v>
      </c>
      <c r="F1096" s="249">
        <v>3876337.5</v>
      </c>
      <c r="G1096" s="249">
        <v>3691750</v>
      </c>
      <c r="H1096" s="249"/>
      <c r="I1096" s="225"/>
    </row>
    <row r="1097" spans="1:9" s="219" customFormat="1" ht="21.95" customHeight="1" x14ac:dyDescent="0.25">
      <c r="A1097" s="243">
        <v>21020600</v>
      </c>
      <c r="B1097" s="244"/>
      <c r="C1097" s="245"/>
      <c r="D1097" s="244"/>
      <c r="E1097" s="180" t="s">
        <v>600</v>
      </c>
      <c r="F1097" s="344"/>
      <c r="G1097" s="249"/>
      <c r="H1097" s="16"/>
      <c r="I1097" s="225"/>
    </row>
    <row r="1098" spans="1:9" ht="21.95" customHeight="1" x14ac:dyDescent="0.25">
      <c r="A1098" s="338">
        <v>21020605</v>
      </c>
      <c r="B1098" s="238" t="s">
        <v>19</v>
      </c>
      <c r="C1098" s="247"/>
      <c r="D1098" s="12"/>
      <c r="E1098" s="133" t="s">
        <v>601</v>
      </c>
      <c r="F1098" s="249"/>
      <c r="G1098" s="249">
        <v>28080000</v>
      </c>
      <c r="H1098" s="249"/>
      <c r="I1098" s="225"/>
    </row>
    <row r="1099" spans="1:9" ht="21.95" customHeight="1" x14ac:dyDescent="0.25">
      <c r="A1099" s="250">
        <v>22020000</v>
      </c>
      <c r="B1099" s="251"/>
      <c r="C1099" s="252"/>
      <c r="D1099" s="251"/>
      <c r="E1099" s="171" t="s">
        <v>410</v>
      </c>
      <c r="F1099" s="249"/>
      <c r="G1099" s="249"/>
      <c r="H1099" s="249"/>
      <c r="I1099" s="225"/>
    </row>
    <row r="1100" spans="1:9" ht="21.95" customHeight="1" x14ac:dyDescent="0.25">
      <c r="A1100" s="250">
        <v>22020100</v>
      </c>
      <c r="B1100" s="251"/>
      <c r="C1100" s="252"/>
      <c r="D1100" s="251"/>
      <c r="E1100" s="171" t="s">
        <v>468</v>
      </c>
      <c r="F1100" s="249"/>
      <c r="G1100" s="249"/>
      <c r="H1100" s="249"/>
      <c r="I1100" s="225"/>
    </row>
    <row r="1101" spans="1:9" ht="21.95" customHeight="1" x14ac:dyDescent="0.3">
      <c r="A1101" s="615">
        <v>22020101</v>
      </c>
      <c r="B1101" s="238" t="s">
        <v>19</v>
      </c>
      <c r="C1101" s="369"/>
      <c r="D1101" s="366"/>
      <c r="E1101" s="365" t="s">
        <v>469</v>
      </c>
      <c r="F1101" s="13"/>
      <c r="G1101" s="249"/>
      <c r="H1101" s="13"/>
      <c r="I1101" s="225"/>
    </row>
    <row r="1102" spans="1:9" ht="21.95" customHeight="1" x14ac:dyDescent="0.3">
      <c r="A1102" s="615">
        <v>22020102</v>
      </c>
      <c r="B1102" s="238" t="s">
        <v>19</v>
      </c>
      <c r="C1102" s="369"/>
      <c r="D1102" s="19" t="s">
        <v>15</v>
      </c>
      <c r="E1102" s="365" t="s">
        <v>412</v>
      </c>
      <c r="F1102" s="374"/>
      <c r="G1102" s="249">
        <v>850000</v>
      </c>
      <c r="H1102" s="374"/>
      <c r="I1102" s="225"/>
    </row>
    <row r="1103" spans="1:9" ht="21.95" customHeight="1" x14ac:dyDescent="0.3">
      <c r="A1103" s="615">
        <v>22020103</v>
      </c>
      <c r="B1103" s="238" t="s">
        <v>19</v>
      </c>
      <c r="C1103" s="369"/>
      <c r="D1103" s="366"/>
      <c r="E1103" s="365" t="s">
        <v>470</v>
      </c>
      <c r="F1103" s="13"/>
      <c r="G1103" s="249"/>
      <c r="H1103" s="13"/>
      <c r="I1103" s="225"/>
    </row>
    <row r="1104" spans="1:9" ht="21.95" customHeight="1" x14ac:dyDescent="0.3">
      <c r="A1104" s="615">
        <v>22020104</v>
      </c>
      <c r="B1104" s="238" t="s">
        <v>19</v>
      </c>
      <c r="C1104" s="369"/>
      <c r="D1104" s="366"/>
      <c r="E1104" s="365" t="s">
        <v>413</v>
      </c>
      <c r="F1104" s="13"/>
      <c r="G1104" s="249"/>
      <c r="H1104" s="13"/>
      <c r="I1104" s="225"/>
    </row>
    <row r="1105" spans="1:9" ht="21.95" customHeight="1" x14ac:dyDescent="0.25">
      <c r="A1105" s="250">
        <v>22020300</v>
      </c>
      <c r="B1105" s="251"/>
      <c r="C1105" s="252"/>
      <c r="D1105" s="251"/>
      <c r="E1105" s="171" t="s">
        <v>455</v>
      </c>
      <c r="F1105" s="249"/>
      <c r="G1105" s="249"/>
      <c r="H1105" s="249"/>
      <c r="I1105" s="225"/>
    </row>
    <row r="1106" spans="1:9" ht="21.95" customHeight="1" x14ac:dyDescent="0.25">
      <c r="A1106" s="198">
        <v>22020307</v>
      </c>
      <c r="B1106" s="238" t="s">
        <v>19</v>
      </c>
      <c r="C1106" s="199"/>
      <c r="D1106" s="19" t="s">
        <v>15</v>
      </c>
      <c r="E1106" s="242" t="s">
        <v>602</v>
      </c>
      <c r="F1106" s="249">
        <v>48501364.759999998</v>
      </c>
      <c r="G1106" s="249">
        <v>100000000</v>
      </c>
      <c r="H1106" s="249">
        <v>15926927.98</v>
      </c>
      <c r="I1106" s="249">
        <v>100000000</v>
      </c>
    </row>
    <row r="1107" spans="1:9" ht="38.25" customHeight="1" x14ac:dyDescent="0.25">
      <c r="A1107" s="1160">
        <v>22020313</v>
      </c>
      <c r="B1107" s="1153" t="s">
        <v>19</v>
      </c>
      <c r="C1107" s="1157"/>
      <c r="D1107" s="1158" t="s">
        <v>15</v>
      </c>
      <c r="E1107" s="1159" t="s">
        <v>603</v>
      </c>
      <c r="F1107" s="1155"/>
      <c r="G1107" s="1155">
        <v>3000000</v>
      </c>
      <c r="H1107" s="1155"/>
      <c r="I1107" s="1155">
        <v>2000000</v>
      </c>
    </row>
    <row r="1108" spans="1:9" ht="21.95" customHeight="1" x14ac:dyDescent="0.25">
      <c r="A1108" s="198"/>
      <c r="B1108" s="238" t="s">
        <v>19</v>
      </c>
      <c r="C1108" s="199"/>
      <c r="D1108" s="12"/>
      <c r="E1108" s="242" t="s">
        <v>549</v>
      </c>
      <c r="F1108" s="249"/>
      <c r="G1108" s="249"/>
      <c r="H1108" s="249"/>
      <c r="I1108" s="249"/>
    </row>
    <row r="1109" spans="1:9" ht="21.95" customHeight="1" x14ac:dyDescent="0.25">
      <c r="A1109" s="198"/>
      <c r="B1109" s="238" t="s">
        <v>19</v>
      </c>
      <c r="C1109" s="199"/>
      <c r="D1109" s="12"/>
      <c r="E1109" s="242" t="s">
        <v>604</v>
      </c>
      <c r="F1109" s="249"/>
      <c r="G1109" s="249">
        <v>3600000</v>
      </c>
      <c r="H1109" s="249"/>
      <c r="I1109" s="249">
        <v>3600000</v>
      </c>
    </row>
    <row r="1110" spans="1:9" ht="33.75" customHeight="1" x14ac:dyDescent="0.25">
      <c r="A1110" s="250">
        <v>22020700</v>
      </c>
      <c r="B1110" s="251"/>
      <c r="C1110" s="252"/>
      <c r="D1110" s="251"/>
      <c r="E1110" s="171" t="s">
        <v>479</v>
      </c>
      <c r="F1110" s="249"/>
      <c r="G1110" s="249"/>
      <c r="H1110" s="249"/>
      <c r="I1110" s="249"/>
    </row>
    <row r="1111" spans="1:9" ht="21.95" customHeight="1" x14ac:dyDescent="0.25">
      <c r="A1111" s="198">
        <v>22020708</v>
      </c>
      <c r="B1111" s="238" t="s">
        <v>19</v>
      </c>
      <c r="C1111" s="199"/>
      <c r="D1111" s="19" t="s">
        <v>15</v>
      </c>
      <c r="E1111" s="133" t="s">
        <v>605</v>
      </c>
      <c r="F1111" s="249"/>
      <c r="G1111" s="249">
        <v>2000000</v>
      </c>
      <c r="H1111" s="249">
        <v>2000000</v>
      </c>
      <c r="I1111" s="249">
        <v>2000000</v>
      </c>
    </row>
    <row r="1112" spans="1:9" ht="21.95" customHeight="1" x14ac:dyDescent="0.25">
      <c r="A1112" s="198">
        <v>22020711</v>
      </c>
      <c r="B1112" s="238" t="s">
        <v>19</v>
      </c>
      <c r="C1112" s="199"/>
      <c r="D1112" s="19" t="s">
        <v>15</v>
      </c>
      <c r="E1112" s="133" t="s">
        <v>606</v>
      </c>
      <c r="F1112" s="249"/>
      <c r="G1112" s="249">
        <v>500000</v>
      </c>
      <c r="H1112" s="249"/>
      <c r="I1112" s="249">
        <v>500000</v>
      </c>
    </row>
    <row r="1113" spans="1:9" ht="21.75" customHeight="1" x14ac:dyDescent="0.25">
      <c r="A1113" s="250">
        <v>22020800</v>
      </c>
      <c r="B1113" s="251"/>
      <c r="C1113" s="252"/>
      <c r="D1113" s="251"/>
      <c r="E1113" s="180" t="s">
        <v>607</v>
      </c>
      <c r="F1113" s="344"/>
      <c r="G1113" s="344"/>
      <c r="H1113" s="344"/>
      <c r="I1113" s="344"/>
    </row>
    <row r="1114" spans="1:9" ht="21.95" customHeight="1" x14ac:dyDescent="0.25">
      <c r="A1114" s="198">
        <v>22020801</v>
      </c>
      <c r="B1114" s="238" t="s">
        <v>19</v>
      </c>
      <c r="C1114" s="199"/>
      <c r="D1114" s="12"/>
      <c r="E1114" s="133" t="s">
        <v>608</v>
      </c>
      <c r="F1114" s="249"/>
      <c r="G1114" s="249">
        <v>2400000</v>
      </c>
      <c r="H1114" s="249">
        <v>1800000</v>
      </c>
      <c r="I1114" s="249">
        <v>3000000</v>
      </c>
    </row>
    <row r="1115" spans="1:9" ht="21.95" customHeight="1" x14ac:dyDescent="0.25">
      <c r="A1115" s="198">
        <v>22020803</v>
      </c>
      <c r="B1115" s="238" t="s">
        <v>19</v>
      </c>
      <c r="C1115" s="199"/>
      <c r="D1115" s="12"/>
      <c r="E1115" s="133" t="s">
        <v>609</v>
      </c>
      <c r="F1115" s="249"/>
      <c r="G1115" s="249">
        <v>1800000</v>
      </c>
      <c r="H1115" s="249">
        <v>650000</v>
      </c>
      <c r="I1115" s="249">
        <v>3000000</v>
      </c>
    </row>
    <row r="1116" spans="1:9" ht="33.75" customHeight="1" x14ac:dyDescent="0.25">
      <c r="A1116" s="250">
        <v>22021000</v>
      </c>
      <c r="B1116" s="251"/>
      <c r="C1116" s="252"/>
      <c r="D1116" s="251"/>
      <c r="E1116" s="171" t="s">
        <v>424</v>
      </c>
      <c r="F1116" s="249"/>
      <c r="G1116" s="13"/>
      <c r="H1116" s="249"/>
      <c r="I1116" s="13"/>
    </row>
    <row r="1117" spans="1:9" ht="21.95" customHeight="1" x14ac:dyDescent="0.25">
      <c r="A1117" s="198">
        <v>22021017</v>
      </c>
      <c r="B1117" s="238" t="s">
        <v>19</v>
      </c>
      <c r="C1117" s="199"/>
      <c r="D1117" s="19" t="s">
        <v>15</v>
      </c>
      <c r="E1117" s="133" t="s">
        <v>518</v>
      </c>
      <c r="F1117" s="249">
        <v>100000</v>
      </c>
      <c r="G1117" s="384">
        <v>5000000</v>
      </c>
      <c r="H1117" s="249">
        <v>3450000</v>
      </c>
      <c r="I1117" s="384">
        <v>5000000</v>
      </c>
    </row>
    <row r="1118" spans="1:9" ht="21.95" customHeight="1" x14ac:dyDescent="0.25">
      <c r="A1118" s="615">
        <v>22021004</v>
      </c>
      <c r="B1118" s="238" t="s">
        <v>19</v>
      </c>
      <c r="C1118" s="199"/>
      <c r="D1118" s="12"/>
      <c r="E1118" s="311" t="s">
        <v>568</v>
      </c>
      <c r="F1118" s="249"/>
      <c r="G1118" s="13"/>
      <c r="H1118" s="249"/>
      <c r="I1118" s="13"/>
    </row>
    <row r="1119" spans="1:9" ht="38.25" customHeight="1" x14ac:dyDescent="0.25">
      <c r="A1119" s="250">
        <v>22040100</v>
      </c>
      <c r="B1119" s="251"/>
      <c r="C1119" s="252"/>
      <c r="D1119" s="251"/>
      <c r="E1119" s="171" t="s">
        <v>428</v>
      </c>
      <c r="F1119" s="249"/>
      <c r="G1119" s="249"/>
      <c r="H1119" s="249"/>
      <c r="I1119" s="249"/>
    </row>
    <row r="1120" spans="1:9" s="220" customFormat="1" ht="54" customHeight="1" thickBot="1" x14ac:dyDescent="0.3">
      <c r="A1120" s="602">
        <v>22040109</v>
      </c>
      <c r="B1120" s="629" t="s">
        <v>19</v>
      </c>
      <c r="C1120" s="604"/>
      <c r="D1120" s="24" t="s">
        <v>15</v>
      </c>
      <c r="E1120" s="606" t="s">
        <v>610</v>
      </c>
      <c r="F1120" s="593">
        <v>35000000</v>
      </c>
      <c r="G1120" s="593">
        <v>40000000</v>
      </c>
      <c r="H1120" s="593">
        <v>9821013.6099999994</v>
      </c>
      <c r="I1120" s="593">
        <v>40000000</v>
      </c>
    </row>
    <row r="1121" spans="1:9" ht="21.95" customHeight="1" thickBot="1" x14ac:dyDescent="0.3">
      <c r="A1121" s="597"/>
      <c r="B1121" s="462"/>
      <c r="C1121" s="463"/>
      <c r="D1121" s="462"/>
      <c r="E1121" s="609" t="s">
        <v>47</v>
      </c>
      <c r="F1121" s="460">
        <f>SUM(F1073:F1098)</f>
        <v>608127989.70000005</v>
      </c>
      <c r="G1121" s="460">
        <f>SUM(G1073:G1098)</f>
        <v>689989514</v>
      </c>
      <c r="H1121" s="460">
        <f>SUM(H1073:H1098)</f>
        <v>431608323</v>
      </c>
      <c r="I1121" s="460">
        <f>SUM(I1073:I1098)</f>
        <v>689192731.48000002</v>
      </c>
    </row>
    <row r="1122" spans="1:9" ht="21.95" customHeight="1" thickBot="1" x14ac:dyDescent="0.3">
      <c r="A1122" s="260"/>
      <c r="B1122" s="228"/>
      <c r="C1122" s="261"/>
      <c r="D1122" s="228"/>
      <c r="E1122" s="287" t="s">
        <v>410</v>
      </c>
      <c r="F1122" s="336">
        <f>SUM(F1102:F1120)</f>
        <v>83601364.75999999</v>
      </c>
      <c r="G1122" s="336">
        <f>SUM(G1102:G1120)</f>
        <v>159150000</v>
      </c>
      <c r="H1122" s="336">
        <f>SUM(H1102:H1120)</f>
        <v>33647941.590000004</v>
      </c>
      <c r="I1122" s="336">
        <f>SUM(I1102:I1120)</f>
        <v>159100000</v>
      </c>
    </row>
    <row r="1123" spans="1:9" ht="21.95" customHeight="1" thickBot="1" x14ac:dyDescent="0.3">
      <c r="A1123" s="260"/>
      <c r="B1123" s="228"/>
      <c r="C1123" s="261"/>
      <c r="D1123" s="228"/>
      <c r="E1123" s="279" t="s">
        <v>51</v>
      </c>
      <c r="F1123" s="336">
        <f>F1121+F1122</f>
        <v>691729354.46000004</v>
      </c>
      <c r="G1123" s="336">
        <f>G1121+G1122</f>
        <v>849139514</v>
      </c>
      <c r="H1123" s="336">
        <f>H1121+H1122</f>
        <v>465256264.59000003</v>
      </c>
      <c r="I1123" s="336">
        <f>I1121+I1122</f>
        <v>848292731.48000002</v>
      </c>
    </row>
    <row r="1124" spans="1:9" ht="28.5" x14ac:dyDescent="0.45">
      <c r="A1124" s="1235" t="s">
        <v>0</v>
      </c>
      <c r="B1124" s="1236"/>
      <c r="C1124" s="1236"/>
      <c r="D1124" s="1236"/>
      <c r="E1124" s="1236"/>
      <c r="F1124" s="1236"/>
      <c r="G1124" s="1236"/>
      <c r="H1124" s="1236"/>
      <c r="I1124" s="1237"/>
    </row>
    <row r="1125" spans="1:9" ht="22.5" x14ac:dyDescent="0.3">
      <c r="A1125" s="1238" t="s">
        <v>1</v>
      </c>
      <c r="B1125" s="1239"/>
      <c r="C1125" s="1239"/>
      <c r="D1125" s="1239"/>
      <c r="E1125" s="1239"/>
      <c r="F1125" s="1239"/>
      <c r="G1125" s="1239"/>
      <c r="H1125" s="1239"/>
      <c r="I1125" s="1240"/>
    </row>
    <row r="1126" spans="1:9" ht="22.5" x14ac:dyDescent="0.3">
      <c r="A1126" s="1238" t="s">
        <v>879</v>
      </c>
      <c r="B1126" s="1239"/>
      <c r="C1126" s="1239"/>
      <c r="D1126" s="1239"/>
      <c r="E1126" s="1239"/>
      <c r="F1126" s="1239"/>
      <c r="G1126" s="1239"/>
      <c r="H1126" s="1239"/>
      <c r="I1126" s="1240"/>
    </row>
    <row r="1127" spans="1:9" ht="25.5" customHeight="1" thickBot="1" x14ac:dyDescent="0.3">
      <c r="A1127" s="1244" t="s">
        <v>369</v>
      </c>
      <c r="B1127" s="1245"/>
      <c r="C1127" s="1245"/>
      <c r="D1127" s="1245"/>
      <c r="E1127" s="1245"/>
      <c r="F1127" s="1245"/>
      <c r="G1127" s="1245"/>
      <c r="H1127" s="1245"/>
      <c r="I1127" s="1246"/>
    </row>
    <row r="1128" spans="1:9" thickBot="1" x14ac:dyDescent="0.3">
      <c r="A1128" s="1256" t="s">
        <v>611</v>
      </c>
      <c r="B1128" s="1257"/>
      <c r="C1128" s="1257"/>
      <c r="D1128" s="1257"/>
      <c r="E1128" s="1257"/>
      <c r="F1128" s="1257"/>
      <c r="G1128" s="1257"/>
      <c r="H1128" s="1257"/>
      <c r="I1128" s="1258"/>
    </row>
    <row r="1129" spans="1:9" s="220" customFormat="1" ht="42" customHeight="1" thickBot="1" x14ac:dyDescent="0.3">
      <c r="A1129" s="191" t="s">
        <v>612</v>
      </c>
      <c r="B1129" s="2" t="s">
        <v>78</v>
      </c>
      <c r="C1129" s="192" t="s">
        <v>371</v>
      </c>
      <c r="D1129" s="2" t="s">
        <v>4</v>
      </c>
      <c r="E1129" s="193" t="s">
        <v>79</v>
      </c>
      <c r="F1129" s="2" t="s">
        <v>372</v>
      </c>
      <c r="G1129" s="2" t="s">
        <v>7</v>
      </c>
      <c r="H1129" s="2" t="s">
        <v>740</v>
      </c>
      <c r="I1129" s="2" t="s">
        <v>882</v>
      </c>
    </row>
    <row r="1130" spans="1:9" ht="27.95" customHeight="1" x14ac:dyDescent="0.25">
      <c r="A1130" s="545" t="s">
        <v>613</v>
      </c>
      <c r="B1130" s="323" t="s">
        <v>19</v>
      </c>
      <c r="C1130" s="371"/>
      <c r="D1130" s="352"/>
      <c r="E1130" s="196" t="s">
        <v>614</v>
      </c>
      <c r="F1130" s="222">
        <f>F1200</f>
        <v>174673892.06999999</v>
      </c>
      <c r="G1130" s="222">
        <f>G1200</f>
        <v>107596863</v>
      </c>
      <c r="H1130" s="222">
        <f>H1200</f>
        <v>50262947.25</v>
      </c>
      <c r="I1130" s="222">
        <f>I1200</f>
        <v>164522357.52599999</v>
      </c>
    </row>
    <row r="1131" spans="1:9" ht="27.95" customHeight="1" x14ac:dyDescent="0.25">
      <c r="A1131" s="546">
        <v>21500100102</v>
      </c>
      <c r="B1131" s="323" t="s">
        <v>19</v>
      </c>
      <c r="C1131" s="252"/>
      <c r="D1131" s="251"/>
      <c r="E1131" s="133" t="s">
        <v>615</v>
      </c>
      <c r="F1131" s="223">
        <f>F1253</f>
        <v>11675829.049999999</v>
      </c>
      <c r="G1131" s="223">
        <f>G1253</f>
        <v>15302135</v>
      </c>
      <c r="H1131" s="223">
        <f>H1253</f>
        <v>9579101.25</v>
      </c>
      <c r="I1131" s="223">
        <f>I1253</f>
        <v>13266012.748</v>
      </c>
    </row>
    <row r="1132" spans="1:9" ht="27.95" customHeight="1" x14ac:dyDescent="0.25">
      <c r="A1132" s="546">
        <v>21500100103</v>
      </c>
      <c r="B1132" s="323" t="s">
        <v>19</v>
      </c>
      <c r="C1132" s="252"/>
      <c r="D1132" s="251"/>
      <c r="E1132" s="133" t="s">
        <v>616</v>
      </c>
      <c r="F1132" s="223">
        <f>F1299</f>
        <v>52200744.219999991</v>
      </c>
      <c r="G1132" s="223">
        <f>G1299</f>
        <v>93375674</v>
      </c>
      <c r="H1132" s="223">
        <f>H1299</f>
        <v>43466618.5</v>
      </c>
      <c r="I1132" s="223">
        <f>I1299</f>
        <v>129370881.89999999</v>
      </c>
    </row>
    <row r="1133" spans="1:9" ht="27.95" customHeight="1" thickBot="1" x14ac:dyDescent="0.3">
      <c r="A1133" s="546">
        <v>21500100104</v>
      </c>
      <c r="B1133" s="323" t="s">
        <v>19</v>
      </c>
      <c r="C1133" s="252"/>
      <c r="D1133" s="251"/>
      <c r="E1133" s="133" t="s">
        <v>617</v>
      </c>
      <c r="F1133" s="223">
        <f>F1348</f>
        <v>4818157.0599999996</v>
      </c>
      <c r="G1133" s="223">
        <f>G1348</f>
        <v>3453502</v>
      </c>
      <c r="H1133" s="223">
        <f>H1348</f>
        <v>1019376.5</v>
      </c>
      <c r="I1133" s="223">
        <f>I1348</f>
        <v>13222606</v>
      </c>
    </row>
    <row r="1134" spans="1:9" s="219" customFormat="1" ht="27.95" customHeight="1" thickBot="1" x14ac:dyDescent="0.3">
      <c r="A1134" s="378"/>
      <c r="B1134" s="228"/>
      <c r="C1134" s="261"/>
      <c r="D1134" s="228"/>
      <c r="E1134" s="287" t="s">
        <v>51</v>
      </c>
      <c r="F1134" s="302">
        <f>SUM(F1130:F1133)</f>
        <v>243368622.40000001</v>
      </c>
      <c r="G1134" s="302">
        <f>SUM(G1130:G1133)</f>
        <v>219728174</v>
      </c>
      <c r="H1134" s="302">
        <f>SUM(H1130:H1133)</f>
        <v>104328043.5</v>
      </c>
      <c r="I1134" s="302">
        <f>SUM(I1130:I1133)</f>
        <v>320381858.17399997</v>
      </c>
    </row>
    <row r="1135" spans="1:9" thickBot="1" x14ac:dyDescent="0.3">
      <c r="A1135" s="1270" t="s">
        <v>385</v>
      </c>
      <c r="B1135" s="1270"/>
      <c r="C1135" s="1270"/>
      <c r="D1135" s="1270"/>
      <c r="E1135" s="1270"/>
      <c r="F1135" s="1270"/>
      <c r="G1135" s="1270"/>
      <c r="H1135" s="1270"/>
      <c r="I1135" s="1270"/>
    </row>
    <row r="1136" spans="1:9" thickBot="1" x14ac:dyDescent="0.3">
      <c r="A1136" s="378"/>
      <c r="B1136" s="228"/>
      <c r="C1136" s="261"/>
      <c r="D1136" s="228"/>
      <c r="E1136" s="287" t="s">
        <v>47</v>
      </c>
      <c r="F1136" s="302">
        <f t="shared" ref="F1136:I1137" si="13">F1198+F1251+F1297+F1346</f>
        <v>69404669.219999999</v>
      </c>
      <c r="G1136" s="302">
        <f t="shared" si="13"/>
        <v>82503174</v>
      </c>
      <c r="H1136" s="302">
        <f t="shared" si="13"/>
        <v>50537380.5</v>
      </c>
      <c r="I1136" s="302">
        <f t="shared" si="13"/>
        <v>101446858.17399999</v>
      </c>
    </row>
    <row r="1137" spans="1:9" thickBot="1" x14ac:dyDescent="0.3">
      <c r="A1137" s="378"/>
      <c r="B1137" s="228"/>
      <c r="C1137" s="261"/>
      <c r="D1137" s="228"/>
      <c r="E1137" s="287" t="s">
        <v>410</v>
      </c>
      <c r="F1137" s="302">
        <f t="shared" si="13"/>
        <v>173963953.18000001</v>
      </c>
      <c r="G1137" s="302">
        <f t="shared" si="13"/>
        <v>137225000</v>
      </c>
      <c r="H1137" s="302">
        <f t="shared" si="13"/>
        <v>53790663</v>
      </c>
      <c r="I1137" s="302">
        <f t="shared" si="13"/>
        <v>218935000</v>
      </c>
    </row>
    <row r="1138" spans="1:9" thickBot="1" x14ac:dyDescent="0.3">
      <c r="A1138" s="378"/>
      <c r="B1138" s="228"/>
      <c r="C1138" s="261"/>
      <c r="D1138" s="228"/>
      <c r="E1138" s="287" t="s">
        <v>51</v>
      </c>
      <c r="F1138" s="302">
        <f>F1136+F1137</f>
        <v>243368622.40000001</v>
      </c>
      <c r="G1138" s="302">
        <f>G1136+G1137</f>
        <v>219728174</v>
      </c>
      <c r="H1138" s="302">
        <f>H1136+H1137</f>
        <v>104328043.5</v>
      </c>
      <c r="I1138" s="302">
        <f>I1136+I1137</f>
        <v>320381858.17400002</v>
      </c>
    </row>
    <row r="1139" spans="1:9" ht="28.5" x14ac:dyDescent="0.45">
      <c r="A1139" s="1235" t="s">
        <v>0</v>
      </c>
      <c r="B1139" s="1236"/>
      <c r="C1139" s="1236"/>
      <c r="D1139" s="1236"/>
      <c r="E1139" s="1236"/>
      <c r="F1139" s="1236"/>
      <c r="G1139" s="1236"/>
      <c r="H1139" s="1236"/>
      <c r="I1139" s="1237"/>
    </row>
    <row r="1140" spans="1:9" ht="22.5" x14ac:dyDescent="0.3">
      <c r="A1140" s="1238" t="s">
        <v>1</v>
      </c>
      <c r="B1140" s="1239"/>
      <c r="C1140" s="1239"/>
      <c r="D1140" s="1239"/>
      <c r="E1140" s="1239"/>
      <c r="F1140" s="1239"/>
      <c r="G1140" s="1239"/>
      <c r="H1140" s="1239"/>
      <c r="I1140" s="1240"/>
    </row>
    <row r="1141" spans="1:9" ht="22.5" x14ac:dyDescent="0.3">
      <c r="A1141" s="1238" t="s">
        <v>879</v>
      </c>
      <c r="B1141" s="1239"/>
      <c r="C1141" s="1239"/>
      <c r="D1141" s="1239"/>
      <c r="E1141" s="1239"/>
      <c r="F1141" s="1239"/>
      <c r="G1141" s="1239"/>
      <c r="H1141" s="1239"/>
      <c r="I1141" s="1240"/>
    </row>
    <row r="1142" spans="1:9" ht="28.5" customHeight="1" thickBot="1" x14ac:dyDescent="0.3">
      <c r="A1142" s="1244" t="s">
        <v>369</v>
      </c>
      <c r="B1142" s="1245"/>
      <c r="C1142" s="1245"/>
      <c r="D1142" s="1245"/>
      <c r="E1142" s="1245"/>
      <c r="F1142" s="1245"/>
      <c r="G1142" s="1245"/>
      <c r="H1142" s="1245"/>
      <c r="I1142" s="1246"/>
    </row>
    <row r="1143" spans="1:9" ht="27.75" customHeight="1" thickBot="1" x14ac:dyDescent="0.3">
      <c r="A1143" s="1260" t="s">
        <v>618</v>
      </c>
      <c r="B1143" s="1261"/>
      <c r="C1143" s="1261"/>
      <c r="D1143" s="1261"/>
      <c r="E1143" s="1261"/>
      <c r="F1143" s="1261"/>
      <c r="G1143" s="1261"/>
      <c r="H1143" s="1261"/>
      <c r="I1143" s="1262"/>
    </row>
    <row r="1144" spans="1:9" ht="63.75" customHeight="1" thickBot="1" x14ac:dyDescent="0.3">
      <c r="A1144" s="595" t="s">
        <v>370</v>
      </c>
      <c r="B1144" s="511" t="s">
        <v>78</v>
      </c>
      <c r="C1144" s="596" t="s">
        <v>371</v>
      </c>
      <c r="D1144" s="511" t="s">
        <v>4</v>
      </c>
      <c r="E1144" s="574" t="s">
        <v>79</v>
      </c>
      <c r="F1144" s="407" t="s">
        <v>372</v>
      </c>
      <c r="G1144" s="407" t="s">
        <v>7</v>
      </c>
      <c r="H1144" s="407" t="s">
        <v>740</v>
      </c>
      <c r="I1144" s="407" t="s">
        <v>882</v>
      </c>
    </row>
    <row r="1145" spans="1:9" ht="21.95" customHeight="1" x14ac:dyDescent="0.25">
      <c r="A1145" s="379">
        <v>20000000</v>
      </c>
      <c r="B1145" s="271"/>
      <c r="C1145" s="272"/>
      <c r="D1145" s="271"/>
      <c r="E1145" s="114" t="s">
        <v>44</v>
      </c>
      <c r="F1145" s="273"/>
      <c r="G1145" s="273"/>
      <c r="H1145" s="273"/>
      <c r="I1145" s="274"/>
    </row>
    <row r="1146" spans="1:9" ht="21.95" customHeight="1" x14ac:dyDescent="0.25">
      <c r="A1146" s="380">
        <v>21000000</v>
      </c>
      <c r="B1146" s="234"/>
      <c r="C1146" s="235"/>
      <c r="D1146" s="234"/>
      <c r="E1146" s="90" t="s">
        <v>47</v>
      </c>
      <c r="F1146" s="224"/>
      <c r="G1146" s="224"/>
      <c r="H1146" s="224"/>
      <c r="I1146" s="236" t="s">
        <v>53</v>
      </c>
    </row>
    <row r="1147" spans="1:9" ht="21.95" customHeight="1" x14ac:dyDescent="0.25">
      <c r="A1147" s="380">
        <v>21010000</v>
      </c>
      <c r="B1147" s="234"/>
      <c r="C1147" s="235"/>
      <c r="D1147" s="234"/>
      <c r="E1147" s="90" t="s">
        <v>392</v>
      </c>
      <c r="F1147" s="224"/>
      <c r="G1147" s="224"/>
      <c r="H1147" s="224"/>
      <c r="I1147" s="236"/>
    </row>
    <row r="1148" spans="1:9" ht="21.95" customHeight="1" x14ac:dyDescent="0.25">
      <c r="A1148" s="381">
        <v>21010103</v>
      </c>
      <c r="B1148" s="238" t="s">
        <v>19</v>
      </c>
      <c r="C1148" s="239"/>
      <c r="D1148" s="19" t="s">
        <v>15</v>
      </c>
      <c r="E1148" s="96" t="s">
        <v>431</v>
      </c>
      <c r="F1148" s="249">
        <v>3763812.61</v>
      </c>
      <c r="G1148" s="249">
        <v>3654187</v>
      </c>
      <c r="H1148" s="249">
        <v>2740640.25</v>
      </c>
      <c r="I1148" s="225">
        <f>'NORMINAL ROLL'!D859</f>
        <v>4793751.7199999988</v>
      </c>
    </row>
    <row r="1149" spans="1:9" ht="21.95" customHeight="1" x14ac:dyDescent="0.25">
      <c r="A1149" s="381">
        <v>21010104</v>
      </c>
      <c r="B1149" s="238" t="s">
        <v>19</v>
      </c>
      <c r="C1149" s="239"/>
      <c r="D1149" s="19" t="s">
        <v>15</v>
      </c>
      <c r="E1149" s="96" t="s">
        <v>432</v>
      </c>
      <c r="F1149" s="249">
        <v>3620900.11</v>
      </c>
      <c r="G1149" s="249">
        <v>3515437</v>
      </c>
      <c r="H1149" s="249">
        <v>2636577.75</v>
      </c>
      <c r="I1149" s="225">
        <f>'NORMINAL ROLL'!D854</f>
        <v>2999693.28</v>
      </c>
    </row>
    <row r="1150" spans="1:9" ht="21.95" customHeight="1" x14ac:dyDescent="0.25">
      <c r="A1150" s="381">
        <v>21010105</v>
      </c>
      <c r="B1150" s="238" t="s">
        <v>19</v>
      </c>
      <c r="C1150" s="239"/>
      <c r="D1150" s="19" t="s">
        <v>15</v>
      </c>
      <c r="E1150" s="96" t="s">
        <v>433</v>
      </c>
      <c r="F1150" s="249">
        <v>154042.68</v>
      </c>
      <c r="G1150" s="249">
        <v>149556</v>
      </c>
      <c r="H1150" s="249">
        <v>112167</v>
      </c>
      <c r="I1150" s="225">
        <f>'NORMINAL ROLL'!D843</f>
        <v>107112.24</v>
      </c>
    </row>
    <row r="1151" spans="1:9" ht="21.95" customHeight="1" x14ac:dyDescent="0.25">
      <c r="A1151" s="237">
        <v>21010106</v>
      </c>
      <c r="B1151" s="238" t="s">
        <v>19</v>
      </c>
      <c r="C1151" s="239"/>
      <c r="D1151" s="12"/>
      <c r="E1151" s="96" t="s">
        <v>499</v>
      </c>
      <c r="F1151" s="249"/>
      <c r="G1151" s="249"/>
      <c r="H1151" s="249"/>
      <c r="I1151" s="225"/>
    </row>
    <row r="1152" spans="1:9" ht="21.95" customHeight="1" x14ac:dyDescent="0.25">
      <c r="A1152" s="275"/>
      <c r="B1152" s="238" t="s">
        <v>19</v>
      </c>
      <c r="C1152" s="239"/>
      <c r="D1152" s="12"/>
      <c r="E1152" s="133" t="s">
        <v>435</v>
      </c>
      <c r="F1152" s="249"/>
      <c r="G1152" s="249">
        <v>3360000</v>
      </c>
      <c r="H1152" s="249"/>
      <c r="I1152" s="225"/>
    </row>
    <row r="1153" spans="1:9" ht="39" customHeight="1" x14ac:dyDescent="0.25">
      <c r="A1153" s="380">
        <v>21020300</v>
      </c>
      <c r="B1153" s="234"/>
      <c r="C1153" s="235"/>
      <c r="D1153" s="234"/>
      <c r="E1153" s="90" t="s">
        <v>436</v>
      </c>
      <c r="F1153" s="249"/>
      <c r="G1153" s="249"/>
      <c r="H1153" s="249"/>
      <c r="I1153" s="225"/>
    </row>
    <row r="1154" spans="1:9" ht="21.95" customHeight="1" x14ac:dyDescent="0.25">
      <c r="A1154" s="381">
        <v>21020301</v>
      </c>
      <c r="B1154" s="238" t="s">
        <v>19</v>
      </c>
      <c r="C1154" s="239"/>
      <c r="D1154" s="19" t="s">
        <v>15</v>
      </c>
      <c r="E1154" s="133" t="s">
        <v>437</v>
      </c>
      <c r="F1154" s="249">
        <v>1292768.45</v>
      </c>
      <c r="G1154" s="249">
        <v>1255115</v>
      </c>
      <c r="H1154" s="249">
        <v>941336.25</v>
      </c>
      <c r="I1154" s="225">
        <f>'NORMINAL ROLL'!E859</f>
        <v>1677813.1019999995</v>
      </c>
    </row>
    <row r="1155" spans="1:9" ht="21.95" customHeight="1" x14ac:dyDescent="0.25">
      <c r="A1155" s="381">
        <v>21020302</v>
      </c>
      <c r="B1155" s="238" t="s">
        <v>19</v>
      </c>
      <c r="C1155" s="239"/>
      <c r="D1155" s="19" t="s">
        <v>15</v>
      </c>
      <c r="E1155" s="133" t="s">
        <v>438</v>
      </c>
      <c r="F1155" s="249">
        <v>752848.63</v>
      </c>
      <c r="G1155" s="249">
        <v>730921</v>
      </c>
      <c r="H1155" s="249">
        <v>548190.75</v>
      </c>
      <c r="I1155" s="225">
        <f>'NORMINAL ROLL'!F859</f>
        <v>958750.34399999981</v>
      </c>
    </row>
    <row r="1156" spans="1:9" ht="21.95" customHeight="1" x14ac:dyDescent="0.25">
      <c r="A1156" s="381">
        <v>21020303</v>
      </c>
      <c r="B1156" s="238" t="s">
        <v>19</v>
      </c>
      <c r="C1156" s="239"/>
      <c r="D1156" s="19" t="s">
        <v>15</v>
      </c>
      <c r="E1156" s="133" t="s">
        <v>439</v>
      </c>
      <c r="F1156" s="249">
        <v>45526</v>
      </c>
      <c r="G1156" s="249">
        <v>44200</v>
      </c>
      <c r="H1156" s="249">
        <v>33150</v>
      </c>
      <c r="I1156" s="225">
        <f>'NORMINAL ROLL'!G859</f>
        <v>37800</v>
      </c>
    </row>
    <row r="1157" spans="1:9" ht="21.95" customHeight="1" x14ac:dyDescent="0.25">
      <c r="A1157" s="381">
        <v>21020304</v>
      </c>
      <c r="B1157" s="238" t="s">
        <v>19</v>
      </c>
      <c r="C1157" s="239"/>
      <c r="D1157" s="19" t="s">
        <v>15</v>
      </c>
      <c r="E1157" s="133" t="s">
        <v>398</v>
      </c>
      <c r="F1157" s="249">
        <v>190682.87</v>
      </c>
      <c r="G1157" s="249">
        <v>185129</v>
      </c>
      <c r="H1157" s="249">
        <v>138846.75</v>
      </c>
      <c r="I1157" s="225">
        <f>'NORMINAL ROLL'!H859</f>
        <v>239687.58599999995</v>
      </c>
    </row>
    <row r="1158" spans="1:9" ht="21.95" customHeight="1" x14ac:dyDescent="0.25">
      <c r="A1158" s="381" t="s">
        <v>1466</v>
      </c>
      <c r="B1158" s="238"/>
      <c r="C1158" s="239"/>
      <c r="D1158" s="19"/>
      <c r="E1158" s="133" t="s">
        <v>477</v>
      </c>
      <c r="F1158" s="249"/>
      <c r="G1158" s="249"/>
      <c r="H1158" s="249"/>
      <c r="I1158" s="225">
        <f>'NORMINAL ROLL'!M859</f>
        <v>1920000</v>
      </c>
    </row>
    <row r="1159" spans="1:9" ht="21.95" customHeight="1" x14ac:dyDescent="0.25">
      <c r="A1159" s="381" t="s">
        <v>619</v>
      </c>
      <c r="B1159" s="238" t="s">
        <v>19</v>
      </c>
      <c r="C1159" s="239"/>
      <c r="D1159" s="12"/>
      <c r="E1159" s="133" t="s">
        <v>440</v>
      </c>
      <c r="F1159" s="249"/>
      <c r="G1159" s="249"/>
      <c r="H1159" s="249"/>
      <c r="I1159" s="225"/>
    </row>
    <row r="1160" spans="1:9" ht="21.95" customHeight="1" x14ac:dyDescent="0.25">
      <c r="A1160" s="381">
        <v>21020315</v>
      </c>
      <c r="B1160" s="238" t="s">
        <v>19</v>
      </c>
      <c r="C1160" s="239"/>
      <c r="D1160" s="19" t="s">
        <v>15</v>
      </c>
      <c r="E1160" s="133" t="s">
        <v>441</v>
      </c>
      <c r="F1160" s="249">
        <v>311811.90000000002</v>
      </c>
      <c r="G1160" s="249">
        <v>302730</v>
      </c>
      <c r="H1160" s="249">
        <v>227047.5</v>
      </c>
      <c r="I1160" s="225">
        <f>'NORMINAL ROLL'!I859</f>
        <v>335687.58599999995</v>
      </c>
    </row>
    <row r="1161" spans="1:9" ht="21.95" customHeight="1" x14ac:dyDescent="0.25">
      <c r="A1161" s="237">
        <v>21020314</v>
      </c>
      <c r="B1161" s="238" t="s">
        <v>19</v>
      </c>
      <c r="C1161" s="239"/>
      <c r="D1161" s="12"/>
      <c r="E1161" s="133" t="s">
        <v>521</v>
      </c>
      <c r="F1161" s="249">
        <v>283515.74</v>
      </c>
      <c r="G1161" s="249">
        <v>275258</v>
      </c>
      <c r="H1161" s="249">
        <v>206443.5</v>
      </c>
      <c r="I1161" s="225">
        <f>'NORMINAL ROLL'!K859</f>
        <v>137628</v>
      </c>
    </row>
    <row r="1162" spans="1:9" ht="21.95" customHeight="1" x14ac:dyDescent="0.25">
      <c r="A1162" s="237">
        <v>21020305</v>
      </c>
      <c r="B1162" s="238" t="s">
        <v>19</v>
      </c>
      <c r="C1162" s="239"/>
      <c r="D1162" s="12"/>
      <c r="E1162" s="133" t="s">
        <v>522</v>
      </c>
      <c r="F1162" s="249">
        <v>404073.12</v>
      </c>
      <c r="G1162" s="249">
        <v>392304</v>
      </c>
      <c r="H1162" s="249">
        <v>294228</v>
      </c>
      <c r="I1162" s="225">
        <v>431534.4</v>
      </c>
    </row>
    <row r="1163" spans="1:9" ht="21.95" customHeight="1" x14ac:dyDescent="0.25">
      <c r="A1163" s="237">
        <v>21020306</v>
      </c>
      <c r="B1163" s="238" t="s">
        <v>19</v>
      </c>
      <c r="C1163" s="239"/>
      <c r="D1163" s="19" t="s">
        <v>15</v>
      </c>
      <c r="E1163" s="133" t="s">
        <v>523</v>
      </c>
      <c r="F1163" s="249">
        <v>7731.18</v>
      </c>
      <c r="G1163" s="249">
        <v>7506</v>
      </c>
      <c r="H1163" s="249">
        <v>5629.5</v>
      </c>
      <c r="I1163" s="225">
        <f>'NORMINAL ROLL'!J859</f>
        <v>7560</v>
      </c>
    </row>
    <row r="1164" spans="1:9" ht="21.95" customHeight="1" x14ac:dyDescent="0.25">
      <c r="A1164" s="380">
        <v>21020400</v>
      </c>
      <c r="B1164" s="234"/>
      <c r="C1164" s="235"/>
      <c r="D1164" s="234"/>
      <c r="E1164" s="90" t="s">
        <v>451</v>
      </c>
      <c r="F1164" s="249"/>
      <c r="G1164" s="249"/>
      <c r="H1164" s="249"/>
      <c r="I1164" s="225"/>
    </row>
    <row r="1165" spans="1:9" ht="21.95" customHeight="1" x14ac:dyDescent="0.25">
      <c r="A1165" s="381">
        <v>21020401</v>
      </c>
      <c r="B1165" s="238" t="s">
        <v>19</v>
      </c>
      <c r="C1165" s="239"/>
      <c r="D1165" s="19" t="s">
        <v>15</v>
      </c>
      <c r="E1165" s="133" t="s">
        <v>437</v>
      </c>
      <c r="F1165" s="249">
        <v>1042653.55</v>
      </c>
      <c r="G1165" s="249">
        <v>1012285</v>
      </c>
      <c r="H1165" s="249">
        <v>759213.75</v>
      </c>
      <c r="I1165" s="225">
        <f>'NORMINAL ROLL'!E854</f>
        <v>1049892.648</v>
      </c>
    </row>
    <row r="1166" spans="1:9" ht="21.95" customHeight="1" x14ac:dyDescent="0.25">
      <c r="A1166" s="381">
        <v>21020402</v>
      </c>
      <c r="B1166" s="238" t="s">
        <v>19</v>
      </c>
      <c r="C1166" s="239"/>
      <c r="D1166" s="19" t="s">
        <v>15</v>
      </c>
      <c r="E1166" s="133" t="s">
        <v>438</v>
      </c>
      <c r="F1166" s="249">
        <v>605103.37</v>
      </c>
      <c r="G1166" s="249">
        <v>587479</v>
      </c>
      <c r="H1166" s="249">
        <v>440609.25</v>
      </c>
      <c r="I1166" s="225">
        <f>'NORMINAL ROLL'!F854</f>
        <v>599938.65600000008</v>
      </c>
    </row>
    <row r="1167" spans="1:9" ht="21.95" customHeight="1" x14ac:dyDescent="0.25">
      <c r="A1167" s="381">
        <v>21020403</v>
      </c>
      <c r="B1167" s="238" t="s">
        <v>19</v>
      </c>
      <c r="C1167" s="239"/>
      <c r="D1167" s="19" t="s">
        <v>15</v>
      </c>
      <c r="E1167" s="133" t="s">
        <v>439</v>
      </c>
      <c r="F1167" s="249">
        <v>77868</v>
      </c>
      <c r="G1167" s="249">
        <v>75600</v>
      </c>
      <c r="H1167" s="249">
        <v>56700</v>
      </c>
      <c r="I1167" s="225">
        <f>'NORMINAL ROLL'!G854</f>
        <v>75600</v>
      </c>
    </row>
    <row r="1168" spans="1:9" ht="21.95" customHeight="1" x14ac:dyDescent="0.25">
      <c r="A1168" s="381">
        <v>21020404</v>
      </c>
      <c r="B1168" s="238" t="s">
        <v>19</v>
      </c>
      <c r="C1168" s="239"/>
      <c r="D1168" s="19" t="s">
        <v>15</v>
      </c>
      <c r="E1168" s="133" t="s">
        <v>398</v>
      </c>
      <c r="F1168" s="249">
        <v>323918.52</v>
      </c>
      <c r="G1168" s="249">
        <v>314484</v>
      </c>
      <c r="H1168" s="249">
        <v>235863</v>
      </c>
      <c r="I1168" s="225">
        <f>'NORMINAL ROLL'!H854</f>
        <v>149984.66400000002</v>
      </c>
    </row>
    <row r="1169" spans="1:9" ht="21.95" customHeight="1" x14ac:dyDescent="0.25">
      <c r="A1169" s="381" t="s">
        <v>1467</v>
      </c>
      <c r="B1169" s="238"/>
      <c r="C1169" s="239"/>
      <c r="D1169" s="19"/>
      <c r="E1169" s="133" t="s">
        <v>477</v>
      </c>
      <c r="F1169" s="249"/>
      <c r="G1169" s="249"/>
      <c r="H1169" s="249"/>
      <c r="I1169" s="225">
        <f>'NORMINAL ROLL'!M854</f>
        <v>4800000</v>
      </c>
    </row>
    <row r="1170" spans="1:9" ht="21.95" customHeight="1" x14ac:dyDescent="0.25">
      <c r="A1170" s="381">
        <v>21020412</v>
      </c>
      <c r="B1170" s="238" t="s">
        <v>19</v>
      </c>
      <c r="C1170" s="239"/>
      <c r="D1170" s="12"/>
      <c r="E1170" s="133" t="s">
        <v>440</v>
      </c>
      <c r="F1170" s="249"/>
      <c r="G1170" s="249"/>
      <c r="H1170" s="249"/>
      <c r="I1170" s="225"/>
    </row>
    <row r="1171" spans="1:9" ht="21.95" customHeight="1" x14ac:dyDescent="0.25">
      <c r="A1171" s="381">
        <v>21020415</v>
      </c>
      <c r="B1171" s="238" t="s">
        <v>19</v>
      </c>
      <c r="C1171" s="239"/>
      <c r="D1171" s="19" t="s">
        <v>15</v>
      </c>
      <c r="E1171" s="133" t="s">
        <v>441</v>
      </c>
      <c r="F1171" s="249">
        <v>396159.63</v>
      </c>
      <c r="G1171" s="249">
        <v>384621</v>
      </c>
      <c r="H1171" s="249">
        <v>288465.75</v>
      </c>
      <c r="I1171" s="225">
        <f>'NORMINAL ROLL'!I854</f>
        <v>389984.66399999999</v>
      </c>
    </row>
    <row r="1172" spans="1:9" ht="21.95" customHeight="1" x14ac:dyDescent="0.25">
      <c r="A1172" s="380">
        <v>21020500</v>
      </c>
      <c r="B1172" s="234"/>
      <c r="C1172" s="235"/>
      <c r="D1172" s="234"/>
      <c r="E1172" s="90" t="s">
        <v>452</v>
      </c>
      <c r="F1172" s="249"/>
      <c r="G1172" s="249"/>
      <c r="H1172" s="249"/>
      <c r="I1172" s="225"/>
    </row>
    <row r="1173" spans="1:9" ht="21.95" customHeight="1" x14ac:dyDescent="0.25">
      <c r="A1173" s="381">
        <v>21020501</v>
      </c>
      <c r="B1173" s="238" t="s">
        <v>19</v>
      </c>
      <c r="C1173" s="239"/>
      <c r="D1173" s="19" t="s">
        <v>15</v>
      </c>
      <c r="E1173" s="133" t="s">
        <v>437</v>
      </c>
      <c r="F1173" s="249">
        <v>53915.35</v>
      </c>
      <c r="G1173" s="249">
        <v>52345</v>
      </c>
      <c r="H1173" s="249">
        <v>39258.75</v>
      </c>
      <c r="I1173" s="225">
        <f>'NORMINAL ROLL'!E843</f>
        <v>37489.284</v>
      </c>
    </row>
    <row r="1174" spans="1:9" ht="21.95" customHeight="1" x14ac:dyDescent="0.25">
      <c r="A1174" s="382">
        <v>21020502</v>
      </c>
      <c r="B1174" s="238" t="s">
        <v>19</v>
      </c>
      <c r="C1174" s="247"/>
      <c r="D1174" s="19" t="s">
        <v>15</v>
      </c>
      <c r="E1174" s="133" t="s">
        <v>438</v>
      </c>
      <c r="F1174" s="249">
        <v>30809.360000000001</v>
      </c>
      <c r="G1174" s="249">
        <v>29912</v>
      </c>
      <c r="H1174" s="249">
        <v>22434</v>
      </c>
      <c r="I1174" s="225">
        <f>'NORMINAL ROLL'!F843</f>
        <v>21422.448000000004</v>
      </c>
    </row>
    <row r="1175" spans="1:9" ht="21.95" customHeight="1" x14ac:dyDescent="0.25">
      <c r="A1175" s="382">
        <v>21020503</v>
      </c>
      <c r="B1175" s="238" t="s">
        <v>19</v>
      </c>
      <c r="C1175" s="247"/>
      <c r="D1175" s="19" t="s">
        <v>15</v>
      </c>
      <c r="E1175" s="133" t="s">
        <v>439</v>
      </c>
      <c r="F1175" s="249">
        <v>5562</v>
      </c>
      <c r="G1175" s="249">
        <v>5400</v>
      </c>
      <c r="H1175" s="249">
        <v>4050</v>
      </c>
      <c r="I1175" s="225">
        <f>'NORMINAL ROLL'!G843</f>
        <v>5400</v>
      </c>
    </row>
    <row r="1176" spans="1:9" ht="21.95" customHeight="1" x14ac:dyDescent="0.25">
      <c r="A1176" s="382">
        <v>21020504</v>
      </c>
      <c r="B1176" s="238" t="s">
        <v>19</v>
      </c>
      <c r="C1176" s="247"/>
      <c r="D1176" s="19" t="s">
        <v>15</v>
      </c>
      <c r="E1176" s="133" t="s">
        <v>398</v>
      </c>
      <c r="F1176" s="249"/>
      <c r="G1176" s="249"/>
      <c r="H1176" s="249"/>
      <c r="I1176" s="225">
        <f>'NORMINAL ROLL'!H843</f>
        <v>5355.612000000001</v>
      </c>
    </row>
    <row r="1177" spans="1:9" ht="21.95" customHeight="1" x14ac:dyDescent="0.25">
      <c r="A1177" s="382"/>
      <c r="B1177" s="238"/>
      <c r="C1177" s="247"/>
      <c r="D1177" s="19"/>
      <c r="E1177" s="133" t="s">
        <v>477</v>
      </c>
      <c r="F1177" s="249"/>
      <c r="G1177" s="249"/>
      <c r="H1177" s="249"/>
      <c r="I1177" s="225">
        <f>'NORMINAL ROLL'!M843</f>
        <v>480000</v>
      </c>
    </row>
    <row r="1178" spans="1:9" ht="21.95" customHeight="1" x14ac:dyDescent="0.25">
      <c r="A1178" s="382">
        <v>21020512</v>
      </c>
      <c r="B1178" s="238" t="s">
        <v>19</v>
      </c>
      <c r="C1178" s="247"/>
      <c r="D1178" s="12"/>
      <c r="E1178" s="133" t="s">
        <v>440</v>
      </c>
      <c r="F1178" s="249"/>
      <c r="G1178" s="249"/>
      <c r="H1178" s="249"/>
      <c r="I1178" s="225"/>
    </row>
    <row r="1179" spans="1:9" ht="21.95" customHeight="1" x14ac:dyDescent="0.25">
      <c r="A1179" s="382">
        <v>21020515</v>
      </c>
      <c r="B1179" s="238" t="s">
        <v>19</v>
      </c>
      <c r="C1179" s="247"/>
      <c r="D1179" s="19" t="s">
        <v>15</v>
      </c>
      <c r="E1179" s="133" t="s">
        <v>441</v>
      </c>
      <c r="F1179" s="249">
        <v>74565.820000000007</v>
      </c>
      <c r="G1179" s="249">
        <v>72394</v>
      </c>
      <c r="H1179" s="249">
        <v>54295.5</v>
      </c>
      <c r="I1179" s="225">
        <f>'NORMINAL ROLL'!I843</f>
        <v>70271.292000000001</v>
      </c>
    </row>
    <row r="1180" spans="1:9" ht="21.95" customHeight="1" x14ac:dyDescent="0.25">
      <c r="A1180" s="383">
        <v>21020600</v>
      </c>
      <c r="B1180" s="244"/>
      <c r="C1180" s="245"/>
      <c r="D1180" s="244"/>
      <c r="E1180" s="90" t="s">
        <v>408</v>
      </c>
      <c r="F1180" s="249"/>
      <c r="G1180" s="249"/>
      <c r="H1180" s="249"/>
      <c r="I1180" s="225"/>
    </row>
    <row r="1181" spans="1:9" ht="21.95" customHeight="1" x14ac:dyDescent="0.25">
      <c r="A1181" s="382">
        <v>21020605</v>
      </c>
      <c r="B1181" s="238" t="s">
        <v>19</v>
      </c>
      <c r="C1181" s="247"/>
      <c r="D1181" s="12"/>
      <c r="E1181" s="96" t="s">
        <v>501</v>
      </c>
      <c r="F1181" s="249"/>
      <c r="G1181" s="249"/>
      <c r="H1181" s="249"/>
      <c r="I1181" s="225"/>
    </row>
    <row r="1182" spans="1:9" ht="21.95" customHeight="1" x14ac:dyDescent="0.25">
      <c r="A1182" s="376">
        <v>22000000</v>
      </c>
      <c r="B1182" s="251"/>
      <c r="C1182" s="252"/>
      <c r="D1182" s="251"/>
      <c r="E1182" s="171" t="s">
        <v>502</v>
      </c>
      <c r="F1182" s="249"/>
      <c r="G1182" s="249"/>
      <c r="H1182" s="249"/>
      <c r="I1182" s="225"/>
    </row>
    <row r="1183" spans="1:9" ht="21.95" customHeight="1" x14ac:dyDescent="0.25">
      <c r="A1183" s="376">
        <v>22020000</v>
      </c>
      <c r="B1183" s="251"/>
      <c r="C1183" s="252"/>
      <c r="D1183" s="251"/>
      <c r="E1183" s="171" t="s">
        <v>410</v>
      </c>
      <c r="F1183" s="249"/>
      <c r="G1183" s="249"/>
      <c r="H1183" s="249"/>
      <c r="I1183" s="225"/>
    </row>
    <row r="1184" spans="1:9" ht="21.95" customHeight="1" x14ac:dyDescent="0.25">
      <c r="A1184" s="376">
        <v>22020100</v>
      </c>
      <c r="B1184" s="251"/>
      <c r="C1184" s="252"/>
      <c r="D1184" s="251"/>
      <c r="E1184" s="171" t="s">
        <v>468</v>
      </c>
      <c r="F1184" s="249"/>
      <c r="G1184" s="249"/>
      <c r="H1184" s="249"/>
      <c r="I1184" s="225"/>
    </row>
    <row r="1185" spans="1:9" ht="21.95" customHeight="1" x14ac:dyDescent="0.3">
      <c r="A1185" s="615">
        <v>22020101</v>
      </c>
      <c r="B1185" s="238" t="s">
        <v>19</v>
      </c>
      <c r="C1185" s="369"/>
      <c r="D1185" s="366"/>
      <c r="E1185" s="365" t="s">
        <v>469</v>
      </c>
      <c r="F1185" s="384"/>
      <c r="G1185" s="249"/>
      <c r="H1185" s="384"/>
      <c r="I1185" s="225"/>
    </row>
    <row r="1186" spans="1:9" ht="21.95" customHeight="1" x14ac:dyDescent="0.3">
      <c r="A1186" s="615">
        <v>22020102</v>
      </c>
      <c r="B1186" s="238" t="s">
        <v>19</v>
      </c>
      <c r="C1186" s="369"/>
      <c r="D1186" s="19" t="s">
        <v>15</v>
      </c>
      <c r="E1186" s="365" t="s">
        <v>412</v>
      </c>
      <c r="F1186" s="384"/>
      <c r="G1186" s="249">
        <v>190000</v>
      </c>
      <c r="H1186" s="384"/>
      <c r="I1186" s="249">
        <v>190000</v>
      </c>
    </row>
    <row r="1187" spans="1:9" ht="21.95" customHeight="1" x14ac:dyDescent="0.3">
      <c r="A1187" s="615">
        <v>22020103</v>
      </c>
      <c r="B1187" s="238" t="s">
        <v>19</v>
      </c>
      <c r="C1187" s="369"/>
      <c r="D1187" s="366"/>
      <c r="E1187" s="365" t="s">
        <v>470</v>
      </c>
      <c r="F1187" s="384"/>
      <c r="G1187" s="249"/>
      <c r="H1187" s="384"/>
      <c r="I1187" s="249"/>
    </row>
    <row r="1188" spans="1:9" ht="21.95" customHeight="1" x14ac:dyDescent="0.3">
      <c r="A1188" s="615">
        <v>22020104</v>
      </c>
      <c r="B1188" s="238" t="s">
        <v>19</v>
      </c>
      <c r="C1188" s="369"/>
      <c r="D1188" s="366"/>
      <c r="E1188" s="365" t="s">
        <v>413</v>
      </c>
      <c r="F1188" s="384"/>
      <c r="G1188" s="249"/>
      <c r="H1188" s="384"/>
      <c r="I1188" s="249"/>
    </row>
    <row r="1189" spans="1:9" ht="21.95" customHeight="1" x14ac:dyDescent="0.25">
      <c r="A1189" s="376">
        <v>22020300</v>
      </c>
      <c r="B1189" s="238"/>
      <c r="C1189" s="252"/>
      <c r="D1189" s="251"/>
      <c r="E1189" s="171" t="s">
        <v>455</v>
      </c>
      <c r="F1189" s="249"/>
      <c r="G1189" s="249"/>
      <c r="H1189" s="249"/>
      <c r="I1189" s="249"/>
    </row>
    <row r="1190" spans="1:9" ht="21.95" customHeight="1" x14ac:dyDescent="0.25">
      <c r="A1190" s="385">
        <v>22020311</v>
      </c>
      <c r="B1190" s="238" t="s">
        <v>19</v>
      </c>
      <c r="C1190" s="199"/>
      <c r="D1190" s="19" t="s">
        <v>15</v>
      </c>
      <c r="E1190" s="242" t="s">
        <v>620</v>
      </c>
      <c r="F1190" s="249">
        <v>29471068.18</v>
      </c>
      <c r="G1190" s="249">
        <v>45000000</v>
      </c>
      <c r="H1190" s="249">
        <v>21500000</v>
      </c>
      <c r="I1190" s="249">
        <v>100000000</v>
      </c>
    </row>
    <row r="1191" spans="1:9" ht="21.95" customHeight="1" x14ac:dyDescent="0.25">
      <c r="A1191" s="385" t="s">
        <v>621</v>
      </c>
      <c r="B1191" s="238" t="s">
        <v>19</v>
      </c>
      <c r="C1191" s="199"/>
      <c r="D1191" s="19" t="s">
        <v>15</v>
      </c>
      <c r="E1191" s="242" t="s">
        <v>622</v>
      </c>
      <c r="F1191" s="249">
        <v>13900000</v>
      </c>
      <c r="G1191" s="249">
        <v>25000000</v>
      </c>
      <c r="H1191" s="249">
        <v>6509800</v>
      </c>
      <c r="I1191" s="249">
        <v>20000000</v>
      </c>
    </row>
    <row r="1192" spans="1:9" ht="21.95" customHeight="1" x14ac:dyDescent="0.25">
      <c r="A1192" s="376">
        <v>22020400</v>
      </c>
      <c r="B1192" s="251"/>
      <c r="C1192" s="252"/>
      <c r="D1192" s="251"/>
      <c r="E1192" s="171" t="s">
        <v>527</v>
      </c>
      <c r="F1192" s="249"/>
      <c r="G1192" s="249"/>
      <c r="H1192" s="249"/>
      <c r="I1192" s="249"/>
    </row>
    <row r="1193" spans="1:9" ht="21.95" customHeight="1" x14ac:dyDescent="0.25">
      <c r="A1193" s="385">
        <v>22020401</v>
      </c>
      <c r="B1193" s="238" t="s">
        <v>19</v>
      </c>
      <c r="C1193" s="199"/>
      <c r="D1193" s="19" t="s">
        <v>15</v>
      </c>
      <c r="E1193" s="242" t="s">
        <v>623</v>
      </c>
      <c r="F1193" s="249"/>
      <c r="G1193" s="249">
        <v>10000000</v>
      </c>
      <c r="H1193" s="249">
        <v>3478000</v>
      </c>
      <c r="I1193" s="249">
        <v>10000000</v>
      </c>
    </row>
    <row r="1194" spans="1:9" ht="21.95" customHeight="1" x14ac:dyDescent="0.25">
      <c r="A1194" s="376">
        <v>22020800</v>
      </c>
      <c r="B1194" s="251"/>
      <c r="C1194" s="252"/>
      <c r="D1194" s="251"/>
      <c r="E1194" s="171" t="s">
        <v>624</v>
      </c>
      <c r="F1194" s="249"/>
      <c r="G1194" s="249"/>
      <c r="H1194" s="249"/>
      <c r="I1194" s="249"/>
    </row>
    <row r="1195" spans="1:9" ht="21.95" customHeight="1" x14ac:dyDescent="0.25">
      <c r="A1195" s="385">
        <v>22020803</v>
      </c>
      <c r="B1195" s="238" t="s">
        <v>19</v>
      </c>
      <c r="C1195" s="199"/>
      <c r="D1195" s="12"/>
      <c r="E1195" s="133" t="s">
        <v>609</v>
      </c>
      <c r="F1195" s="249"/>
      <c r="G1195" s="249">
        <v>1000000</v>
      </c>
      <c r="H1195" s="249"/>
      <c r="I1195" s="249">
        <v>3000000</v>
      </c>
    </row>
    <row r="1196" spans="1:9" ht="21.95" customHeight="1" x14ac:dyDescent="0.25">
      <c r="A1196" s="614">
        <v>220210</v>
      </c>
      <c r="B1196" s="477"/>
      <c r="C1196" s="368"/>
      <c r="D1196" s="13"/>
      <c r="E1196" s="309" t="s">
        <v>474</v>
      </c>
      <c r="F1196" s="249"/>
      <c r="G1196" s="249"/>
      <c r="H1196" s="249"/>
      <c r="I1196" s="249"/>
    </row>
    <row r="1197" spans="1:9" ht="21.95" customHeight="1" thickBot="1" x14ac:dyDescent="0.3">
      <c r="A1197" s="637" t="s">
        <v>625</v>
      </c>
      <c r="B1197" s="603" t="s">
        <v>19</v>
      </c>
      <c r="C1197" s="604"/>
      <c r="D1197" s="605"/>
      <c r="E1197" s="606" t="s">
        <v>626</v>
      </c>
      <c r="F1197" s="593">
        <v>117864555</v>
      </c>
      <c r="G1197" s="593">
        <v>10000000</v>
      </c>
      <c r="H1197" s="593">
        <v>8990000</v>
      </c>
      <c r="I1197" s="593">
        <v>10000000</v>
      </c>
    </row>
    <row r="1198" spans="1:9" ht="21.95" customHeight="1" thickBot="1" x14ac:dyDescent="0.3">
      <c r="A1198" s="461"/>
      <c r="B1198" s="462"/>
      <c r="C1198" s="463"/>
      <c r="D1198" s="462"/>
      <c r="E1198" s="609" t="s">
        <v>47</v>
      </c>
      <c r="F1198" s="460">
        <f>SUM(F1148:F1181)</f>
        <v>13438268.889999999</v>
      </c>
      <c r="G1198" s="460">
        <f>SUM(G1148:G1181)</f>
        <v>16406863</v>
      </c>
      <c r="H1198" s="460">
        <f>SUM(H1148:H1181)</f>
        <v>9785147.25</v>
      </c>
      <c r="I1198" s="460">
        <f>SUM(I1148:I1181)</f>
        <v>21332357.525999997</v>
      </c>
    </row>
    <row r="1199" spans="1:9" ht="21.95" customHeight="1" thickBot="1" x14ac:dyDescent="0.3">
      <c r="A1199" s="378"/>
      <c r="B1199" s="228"/>
      <c r="C1199" s="261"/>
      <c r="D1199" s="228"/>
      <c r="E1199" s="287" t="s">
        <v>410</v>
      </c>
      <c r="F1199" s="336">
        <f>SUM(F1185:F1197)</f>
        <v>161235623.18000001</v>
      </c>
      <c r="G1199" s="336">
        <f>SUM(G1185:G1197)</f>
        <v>91190000</v>
      </c>
      <c r="H1199" s="336">
        <f>SUM(H1185:H1197)</f>
        <v>40477800</v>
      </c>
      <c r="I1199" s="336">
        <f>SUM(I1185:I1197)</f>
        <v>143190000</v>
      </c>
    </row>
    <row r="1200" spans="1:9" ht="21.95" customHeight="1" thickBot="1" x14ac:dyDescent="0.3">
      <c r="A1200" s="387"/>
      <c r="B1200" s="265"/>
      <c r="C1200" s="266"/>
      <c r="D1200" s="267"/>
      <c r="E1200" s="287" t="s">
        <v>51</v>
      </c>
      <c r="F1200" s="343">
        <f>F1198+F1199</f>
        <v>174673892.06999999</v>
      </c>
      <c r="G1200" s="343">
        <f>G1198+G1199</f>
        <v>107596863</v>
      </c>
      <c r="H1200" s="343">
        <f>H1198+H1199</f>
        <v>50262947.25</v>
      </c>
      <c r="I1200" s="343">
        <f>I1198+I1199</f>
        <v>164522357.52599999</v>
      </c>
    </row>
    <row r="1201" spans="1:9" ht="28.5" x14ac:dyDescent="0.45">
      <c r="A1201" s="1235" t="s">
        <v>0</v>
      </c>
      <c r="B1201" s="1236"/>
      <c r="C1201" s="1236"/>
      <c r="D1201" s="1236"/>
      <c r="E1201" s="1236"/>
      <c r="F1201" s="1236"/>
      <c r="G1201" s="1236"/>
      <c r="H1201" s="1236"/>
      <c r="I1201" s="1237"/>
    </row>
    <row r="1202" spans="1:9" ht="22.5" x14ac:dyDescent="0.3">
      <c r="A1202" s="1238" t="s">
        <v>1</v>
      </c>
      <c r="B1202" s="1239"/>
      <c r="C1202" s="1239"/>
      <c r="D1202" s="1239"/>
      <c r="E1202" s="1239"/>
      <c r="F1202" s="1239"/>
      <c r="G1202" s="1239"/>
      <c r="H1202" s="1239"/>
      <c r="I1202" s="1240"/>
    </row>
    <row r="1203" spans="1:9" ht="22.5" x14ac:dyDescent="0.3">
      <c r="A1203" s="1238" t="s">
        <v>879</v>
      </c>
      <c r="B1203" s="1239"/>
      <c r="C1203" s="1239"/>
      <c r="D1203" s="1239"/>
      <c r="E1203" s="1239"/>
      <c r="F1203" s="1239"/>
      <c r="G1203" s="1239"/>
      <c r="H1203" s="1239"/>
      <c r="I1203" s="1240"/>
    </row>
    <row r="1204" spans="1:9" ht="25.5" customHeight="1" thickBot="1" x14ac:dyDescent="0.3">
      <c r="A1204" s="1244" t="s">
        <v>369</v>
      </c>
      <c r="B1204" s="1245"/>
      <c r="C1204" s="1245"/>
      <c r="D1204" s="1245"/>
      <c r="E1204" s="1245"/>
      <c r="F1204" s="1245"/>
      <c r="G1204" s="1245"/>
      <c r="H1204" s="1245"/>
      <c r="I1204" s="1246"/>
    </row>
    <row r="1205" spans="1:9" thickBot="1" x14ac:dyDescent="0.3">
      <c r="A1205" s="1253" t="s">
        <v>627</v>
      </c>
      <c r="B1205" s="1254"/>
      <c r="C1205" s="1254"/>
      <c r="D1205" s="1254"/>
      <c r="E1205" s="1254"/>
      <c r="F1205" s="1254"/>
      <c r="G1205" s="1254"/>
      <c r="H1205" s="1254"/>
      <c r="I1205" s="1255"/>
    </row>
    <row r="1206" spans="1:9" s="220" customFormat="1" ht="63.75" customHeight="1" thickBot="1" x14ac:dyDescent="0.3">
      <c r="A1206" s="595" t="s">
        <v>370</v>
      </c>
      <c r="B1206" s="407" t="s">
        <v>78</v>
      </c>
      <c r="C1206" s="596" t="s">
        <v>371</v>
      </c>
      <c r="D1206" s="407" t="s">
        <v>4</v>
      </c>
      <c r="E1206" s="574" t="s">
        <v>79</v>
      </c>
      <c r="F1206" s="407" t="s">
        <v>372</v>
      </c>
      <c r="G1206" s="407" t="s">
        <v>7</v>
      </c>
      <c r="H1206" s="407" t="s">
        <v>740</v>
      </c>
      <c r="I1206" s="407" t="s">
        <v>882</v>
      </c>
    </row>
    <row r="1207" spans="1:9" ht="21.95" customHeight="1" x14ac:dyDescent="0.25">
      <c r="A1207" s="379">
        <v>20000000</v>
      </c>
      <c r="B1207" s="271"/>
      <c r="C1207" s="272"/>
      <c r="D1207" s="271"/>
      <c r="E1207" s="114" t="s">
        <v>44</v>
      </c>
      <c r="F1207" s="273"/>
      <c r="G1207" s="273"/>
      <c r="H1207" s="273"/>
      <c r="I1207" s="274"/>
    </row>
    <row r="1208" spans="1:9" ht="21.95" customHeight="1" x14ac:dyDescent="0.25">
      <c r="A1208" s="380">
        <v>21000000</v>
      </c>
      <c r="B1208" s="234"/>
      <c r="C1208" s="235"/>
      <c r="D1208" s="234"/>
      <c r="E1208" s="90" t="s">
        <v>47</v>
      </c>
      <c r="F1208" s="224"/>
      <c r="G1208" s="224"/>
      <c r="H1208" s="224"/>
      <c r="I1208" s="236"/>
    </row>
    <row r="1209" spans="1:9" ht="21.95" customHeight="1" x14ac:dyDescent="0.25">
      <c r="A1209" s="380">
        <v>21010000</v>
      </c>
      <c r="B1209" s="234"/>
      <c r="C1209" s="235"/>
      <c r="D1209" s="234"/>
      <c r="E1209" s="90" t="s">
        <v>392</v>
      </c>
      <c r="F1209" s="224"/>
      <c r="G1209" s="224"/>
      <c r="H1209" s="224"/>
      <c r="I1209" s="236"/>
    </row>
    <row r="1210" spans="1:9" ht="21.95" customHeight="1" x14ac:dyDescent="0.25">
      <c r="A1210" s="381">
        <v>21010103</v>
      </c>
      <c r="B1210" s="238" t="s">
        <v>19</v>
      </c>
      <c r="C1210" s="239"/>
      <c r="D1210" s="19" t="s">
        <v>15</v>
      </c>
      <c r="E1210" s="96" t="s">
        <v>431</v>
      </c>
      <c r="F1210" s="249">
        <v>500168</v>
      </c>
      <c r="G1210" s="249">
        <v>485600</v>
      </c>
      <c r="H1210" s="249">
        <v>364200</v>
      </c>
      <c r="I1210" s="225"/>
    </row>
    <row r="1211" spans="1:9" ht="21.95" customHeight="1" x14ac:dyDescent="0.25">
      <c r="A1211" s="381">
        <v>21010104</v>
      </c>
      <c r="B1211" s="238" t="s">
        <v>19</v>
      </c>
      <c r="C1211" s="239"/>
      <c r="D1211" s="12"/>
      <c r="E1211" s="96" t="s">
        <v>432</v>
      </c>
      <c r="F1211" s="249">
        <v>1895168.07</v>
      </c>
      <c r="G1211" s="249">
        <v>1839969</v>
      </c>
      <c r="H1211" s="249">
        <v>1379976.75</v>
      </c>
      <c r="I1211" s="225">
        <f>'NORMINAL ROLL'!D872</f>
        <v>1857970.08</v>
      </c>
    </row>
    <row r="1212" spans="1:9" ht="21.95" customHeight="1" x14ac:dyDescent="0.25">
      <c r="A1212" s="381">
        <v>21010105</v>
      </c>
      <c r="B1212" s="238" t="s">
        <v>19</v>
      </c>
      <c r="C1212" s="239"/>
      <c r="D1212" s="12"/>
      <c r="E1212" s="96" t="s">
        <v>433</v>
      </c>
      <c r="F1212" s="249">
        <v>479075.66</v>
      </c>
      <c r="G1212" s="249">
        <v>465122</v>
      </c>
      <c r="H1212" s="249">
        <v>348841.5</v>
      </c>
      <c r="I1212" s="225">
        <f>'NORMINAL ROLL'!D865</f>
        <v>460639.44000000006</v>
      </c>
    </row>
    <row r="1213" spans="1:9" ht="21.95" customHeight="1" x14ac:dyDescent="0.25">
      <c r="A1213" s="237">
        <v>21010106</v>
      </c>
      <c r="B1213" s="238" t="s">
        <v>19</v>
      </c>
      <c r="C1213" s="239"/>
      <c r="D1213" s="19" t="s">
        <v>15</v>
      </c>
      <c r="E1213" s="96" t="s">
        <v>499</v>
      </c>
      <c r="F1213" s="249"/>
      <c r="G1213" s="249"/>
      <c r="H1213" s="249"/>
      <c r="I1213" s="225"/>
    </row>
    <row r="1214" spans="1:9" ht="21.95" customHeight="1" x14ac:dyDescent="0.25">
      <c r="A1214" s="275"/>
      <c r="B1214" s="238" t="s">
        <v>19</v>
      </c>
      <c r="C1214" s="239"/>
      <c r="D1214" s="12"/>
      <c r="E1214" s="133" t="s">
        <v>435</v>
      </c>
      <c r="F1214" s="249"/>
      <c r="G1214" s="249">
        <v>1890000</v>
      </c>
      <c r="H1214" s="249"/>
      <c r="I1214" s="225"/>
    </row>
    <row r="1215" spans="1:9" ht="34.5" customHeight="1" x14ac:dyDescent="0.25">
      <c r="A1215" s="380">
        <v>21020300</v>
      </c>
      <c r="B1215" s="234"/>
      <c r="C1215" s="235"/>
      <c r="D1215" s="234"/>
      <c r="E1215" s="90" t="s">
        <v>436</v>
      </c>
      <c r="F1215" s="249"/>
      <c r="G1215" s="249"/>
      <c r="H1215" s="249"/>
      <c r="I1215" s="225"/>
    </row>
    <row r="1216" spans="1:9" ht="21.95" customHeight="1" x14ac:dyDescent="0.25">
      <c r="A1216" s="381">
        <v>21020301</v>
      </c>
      <c r="B1216" s="238" t="s">
        <v>19</v>
      </c>
      <c r="C1216" s="239"/>
      <c r="D1216" s="19" t="s">
        <v>15</v>
      </c>
      <c r="E1216" s="133" t="s">
        <v>437</v>
      </c>
      <c r="F1216" s="249">
        <v>125057.965</v>
      </c>
      <c r="G1216" s="249">
        <v>121415.5</v>
      </c>
      <c r="H1216" s="249">
        <v>91061.625</v>
      </c>
      <c r="I1216" s="225"/>
    </row>
    <row r="1217" spans="1:9" ht="21.95" customHeight="1" x14ac:dyDescent="0.25">
      <c r="A1217" s="381">
        <v>21020302</v>
      </c>
      <c r="B1217" s="238" t="s">
        <v>19</v>
      </c>
      <c r="C1217" s="239"/>
      <c r="D1217" s="19" t="s">
        <v>15</v>
      </c>
      <c r="E1217" s="133" t="s">
        <v>438</v>
      </c>
      <c r="F1217" s="249">
        <v>42235.252999999997</v>
      </c>
      <c r="G1217" s="249">
        <v>41005.1</v>
      </c>
      <c r="H1217" s="249">
        <v>30753.825000000001</v>
      </c>
      <c r="I1217" s="225"/>
    </row>
    <row r="1218" spans="1:9" ht="21.95" customHeight="1" x14ac:dyDescent="0.25">
      <c r="A1218" s="381">
        <v>21020303</v>
      </c>
      <c r="B1218" s="238" t="s">
        <v>19</v>
      </c>
      <c r="C1218" s="239"/>
      <c r="D1218" s="19" t="s">
        <v>15</v>
      </c>
      <c r="E1218" s="133" t="s">
        <v>439</v>
      </c>
      <c r="F1218" s="249">
        <v>19486.982</v>
      </c>
      <c r="G1218" s="249">
        <v>18919.400000000001</v>
      </c>
      <c r="H1218" s="249">
        <v>14189.550000000001</v>
      </c>
      <c r="I1218" s="225"/>
    </row>
    <row r="1219" spans="1:9" ht="21.95" customHeight="1" x14ac:dyDescent="0.25">
      <c r="A1219" s="381">
        <v>21020304</v>
      </c>
      <c r="B1219" s="238" t="s">
        <v>19</v>
      </c>
      <c r="C1219" s="239"/>
      <c r="D1219" s="19" t="s">
        <v>15</v>
      </c>
      <c r="E1219" s="133" t="s">
        <v>398</v>
      </c>
      <c r="F1219" s="249">
        <v>10609.206</v>
      </c>
      <c r="G1219" s="249">
        <v>10300.200000000001</v>
      </c>
      <c r="H1219" s="249">
        <v>7725.1500000000005</v>
      </c>
      <c r="I1219" s="225"/>
    </row>
    <row r="1220" spans="1:9" ht="21.95" customHeight="1" x14ac:dyDescent="0.25">
      <c r="A1220" s="381">
        <v>21020312</v>
      </c>
      <c r="B1220" s="238" t="s">
        <v>19</v>
      </c>
      <c r="C1220" s="239"/>
      <c r="D1220" s="12"/>
      <c r="E1220" s="133" t="s">
        <v>440</v>
      </c>
      <c r="F1220" s="249"/>
      <c r="G1220" s="249"/>
      <c r="H1220" s="249"/>
      <c r="I1220" s="225"/>
    </row>
    <row r="1221" spans="1:9" ht="21.95" customHeight="1" x14ac:dyDescent="0.25">
      <c r="A1221" s="381">
        <v>21020315</v>
      </c>
      <c r="B1221" s="238" t="s">
        <v>19</v>
      </c>
      <c r="C1221" s="239"/>
      <c r="D1221" s="19" t="s">
        <v>15</v>
      </c>
      <c r="E1221" s="133" t="s">
        <v>441</v>
      </c>
      <c r="F1221" s="249">
        <v>126446.71400000001</v>
      </c>
      <c r="G1221" s="249">
        <v>122763.8</v>
      </c>
      <c r="H1221" s="249">
        <v>92072.85</v>
      </c>
      <c r="I1221" s="225"/>
    </row>
    <row r="1222" spans="1:9" ht="21.95" customHeight="1" x14ac:dyDescent="0.25">
      <c r="A1222" s="237">
        <v>21020314</v>
      </c>
      <c r="B1222" s="238" t="s">
        <v>19</v>
      </c>
      <c r="C1222" s="239"/>
      <c r="D1222" s="12"/>
      <c r="E1222" s="133" t="s">
        <v>521</v>
      </c>
      <c r="F1222" s="249"/>
      <c r="G1222" s="249"/>
      <c r="H1222" s="249"/>
      <c r="I1222" s="225"/>
    </row>
    <row r="1223" spans="1:9" ht="21.95" customHeight="1" x14ac:dyDescent="0.25">
      <c r="A1223" s="237">
        <v>21020305</v>
      </c>
      <c r="B1223" s="238" t="s">
        <v>19</v>
      </c>
      <c r="C1223" s="239"/>
      <c r="D1223" s="12"/>
      <c r="E1223" s="133" t="s">
        <v>522</v>
      </c>
      <c r="F1223" s="249"/>
      <c r="G1223" s="249"/>
      <c r="H1223" s="249"/>
      <c r="I1223" s="225"/>
    </row>
    <row r="1224" spans="1:9" ht="21.95" customHeight="1" x14ac:dyDescent="0.25">
      <c r="A1224" s="237">
        <v>21020306</v>
      </c>
      <c r="B1224" s="238" t="s">
        <v>19</v>
      </c>
      <c r="C1224" s="239"/>
      <c r="D1224" s="12"/>
      <c r="E1224" s="133" t="s">
        <v>523</v>
      </c>
      <c r="F1224" s="249"/>
      <c r="G1224" s="249"/>
      <c r="H1224" s="249"/>
      <c r="I1224" s="225"/>
    </row>
    <row r="1225" spans="1:9" ht="21.95" customHeight="1" x14ac:dyDescent="0.25">
      <c r="A1225" s="380">
        <v>21020400</v>
      </c>
      <c r="B1225" s="234"/>
      <c r="C1225" s="235"/>
      <c r="D1225" s="234"/>
      <c r="E1225" s="90" t="s">
        <v>451</v>
      </c>
      <c r="F1225" s="249"/>
      <c r="G1225" s="249"/>
      <c r="H1225" s="249"/>
      <c r="I1225" s="225"/>
    </row>
    <row r="1226" spans="1:9" ht="21.95" customHeight="1" x14ac:dyDescent="0.25">
      <c r="A1226" s="381">
        <v>21020401</v>
      </c>
      <c r="B1226" s="238" t="s">
        <v>19</v>
      </c>
      <c r="C1226" s="239"/>
      <c r="D1226" s="12"/>
      <c r="E1226" s="133" t="s">
        <v>437</v>
      </c>
      <c r="F1226" s="249">
        <v>294880.76</v>
      </c>
      <c r="G1226" s="249">
        <v>286292</v>
      </c>
      <c r="H1226" s="249">
        <v>214719</v>
      </c>
      <c r="I1226" s="225">
        <f>'NORMINAL ROLL'!E872</f>
        <v>650289.52799999993</v>
      </c>
    </row>
    <row r="1227" spans="1:9" ht="21.95" customHeight="1" x14ac:dyDescent="0.25">
      <c r="A1227" s="381">
        <v>21020402</v>
      </c>
      <c r="B1227" s="238" t="s">
        <v>19</v>
      </c>
      <c r="C1227" s="239"/>
      <c r="D1227" s="12"/>
      <c r="E1227" s="133" t="s">
        <v>438</v>
      </c>
      <c r="F1227" s="249">
        <v>262940.46000000002</v>
      </c>
      <c r="G1227" s="249">
        <v>255282</v>
      </c>
      <c r="H1227" s="249">
        <v>191461.5</v>
      </c>
      <c r="I1227" s="225">
        <f>'NORMINAL ROLL'!F872</f>
        <v>371594.01600000006</v>
      </c>
    </row>
    <row r="1228" spans="1:9" ht="21.95" customHeight="1" x14ac:dyDescent="0.25">
      <c r="A1228" s="381">
        <v>21020403</v>
      </c>
      <c r="B1228" s="238" t="s">
        <v>19</v>
      </c>
      <c r="C1228" s="239"/>
      <c r="D1228" s="12"/>
      <c r="E1228" s="133" t="s">
        <v>439</v>
      </c>
      <c r="F1228" s="249">
        <v>46720.800000000003</v>
      </c>
      <c r="G1228" s="249">
        <v>45360</v>
      </c>
      <c r="H1228" s="249">
        <v>34020</v>
      </c>
      <c r="I1228" s="225">
        <f>'NORMINAL ROLL'!G872</f>
        <v>45360</v>
      </c>
    </row>
    <row r="1229" spans="1:9" ht="21.95" customHeight="1" x14ac:dyDescent="0.25">
      <c r="A1229" s="381">
        <v>21020404</v>
      </c>
      <c r="B1229" s="238" t="s">
        <v>19</v>
      </c>
      <c r="C1229" s="239"/>
      <c r="D1229" s="12"/>
      <c r="E1229" s="133" t="s">
        <v>398</v>
      </c>
      <c r="F1229" s="249">
        <v>65812.88</v>
      </c>
      <c r="G1229" s="249">
        <v>63896</v>
      </c>
      <c r="H1229" s="249">
        <v>47922</v>
      </c>
      <c r="I1229" s="225">
        <f>'NORMINAL ROLL'!H872</f>
        <v>92898.504000000015</v>
      </c>
    </row>
    <row r="1230" spans="1:9" ht="21.95" customHeight="1" x14ac:dyDescent="0.25">
      <c r="A1230" s="381" t="s">
        <v>1467</v>
      </c>
      <c r="B1230" s="238"/>
      <c r="C1230" s="239"/>
      <c r="D1230" s="12"/>
      <c r="E1230" s="133" t="s">
        <v>477</v>
      </c>
      <c r="F1230" s="249"/>
      <c r="G1230" s="249"/>
      <c r="H1230" s="249"/>
      <c r="I1230" s="225">
        <f>'NORMINAL ROLL'!M872</f>
        <v>2400000</v>
      </c>
    </row>
    <row r="1231" spans="1:9" ht="21.95" customHeight="1" x14ac:dyDescent="0.25">
      <c r="A1231" s="381" t="s">
        <v>628</v>
      </c>
      <c r="B1231" s="238" t="s">
        <v>19</v>
      </c>
      <c r="C1231" s="239"/>
      <c r="D1231" s="12"/>
      <c r="E1231" s="133" t="s">
        <v>440</v>
      </c>
      <c r="F1231" s="249"/>
      <c r="G1231" s="249"/>
      <c r="H1231" s="249"/>
      <c r="I1231" s="225"/>
    </row>
    <row r="1232" spans="1:9" ht="21.95" customHeight="1" x14ac:dyDescent="0.25">
      <c r="A1232" s="381">
        <v>21020415</v>
      </c>
      <c r="B1232" s="238" t="s">
        <v>19</v>
      </c>
      <c r="C1232" s="239"/>
      <c r="D1232" s="12"/>
      <c r="E1232" s="133" t="s">
        <v>441</v>
      </c>
      <c r="F1232" s="249">
        <v>164692.88</v>
      </c>
      <c r="G1232" s="249">
        <v>159896</v>
      </c>
      <c r="H1232" s="249">
        <v>119922</v>
      </c>
      <c r="I1232" s="225">
        <f>'NORMINAL ROLL'!I872</f>
        <v>236898.50400000002</v>
      </c>
    </row>
    <row r="1233" spans="1:9" ht="21.95" customHeight="1" x14ac:dyDescent="0.25">
      <c r="A1233" s="380">
        <v>21020500</v>
      </c>
      <c r="B1233" s="234"/>
      <c r="C1233" s="235"/>
      <c r="D1233" s="234"/>
      <c r="E1233" s="90" t="s">
        <v>452</v>
      </c>
      <c r="F1233" s="249"/>
      <c r="G1233" s="249"/>
      <c r="H1233" s="249"/>
      <c r="I1233" s="225"/>
    </row>
    <row r="1234" spans="1:9" ht="21.95" customHeight="1" x14ac:dyDescent="0.25">
      <c r="A1234" s="381">
        <v>21020501</v>
      </c>
      <c r="B1234" s="238" t="s">
        <v>19</v>
      </c>
      <c r="C1234" s="239"/>
      <c r="D1234" s="19" t="s">
        <v>15</v>
      </c>
      <c r="E1234" s="133" t="s">
        <v>437</v>
      </c>
      <c r="F1234" s="249">
        <v>479147.76</v>
      </c>
      <c r="G1234" s="249">
        <v>465192</v>
      </c>
      <c r="H1234" s="249">
        <v>348894</v>
      </c>
      <c r="I1234" s="225">
        <f>'NORMINAL ROLL'!E865</f>
        <v>161223.804</v>
      </c>
    </row>
    <row r="1235" spans="1:9" ht="21.95" customHeight="1" x14ac:dyDescent="0.25">
      <c r="A1235" s="382">
        <v>21020502</v>
      </c>
      <c r="B1235" s="238" t="s">
        <v>19</v>
      </c>
      <c r="C1235" s="247"/>
      <c r="D1235" s="19" t="s">
        <v>15</v>
      </c>
      <c r="E1235" s="133" t="s">
        <v>438</v>
      </c>
      <c r="F1235" s="249">
        <v>95714.81</v>
      </c>
      <c r="G1235" s="249">
        <v>92927</v>
      </c>
      <c r="H1235" s="249">
        <v>69695.25</v>
      </c>
      <c r="I1235" s="225">
        <f>'NORMINAL ROLL'!F865</f>
        <v>92127.888000000006</v>
      </c>
    </row>
    <row r="1236" spans="1:9" ht="21.95" customHeight="1" x14ac:dyDescent="0.25">
      <c r="A1236" s="382">
        <v>21020503</v>
      </c>
      <c r="B1236" s="238" t="s">
        <v>19</v>
      </c>
      <c r="C1236" s="247"/>
      <c r="D1236" s="19" t="s">
        <v>15</v>
      </c>
      <c r="E1236" s="133" t="s">
        <v>439</v>
      </c>
      <c r="F1236" s="249">
        <v>16686</v>
      </c>
      <c r="G1236" s="249">
        <v>16200</v>
      </c>
      <c r="H1236" s="249">
        <v>12150</v>
      </c>
      <c r="I1236" s="225">
        <f>'NORMINAL ROLL'!G865</f>
        <v>16200</v>
      </c>
    </row>
    <row r="1237" spans="1:9" ht="21.95" customHeight="1" x14ac:dyDescent="0.25">
      <c r="A1237" s="382">
        <v>21020504</v>
      </c>
      <c r="B1237" s="238" t="s">
        <v>19</v>
      </c>
      <c r="C1237" s="247"/>
      <c r="D1237" s="19" t="s">
        <v>15</v>
      </c>
      <c r="E1237" s="133" t="s">
        <v>398</v>
      </c>
      <c r="F1237" s="249">
        <v>22654.85</v>
      </c>
      <c r="G1237" s="249">
        <v>21995</v>
      </c>
      <c r="H1237" s="249">
        <v>16496.25</v>
      </c>
      <c r="I1237" s="225">
        <f>'NORMINAL ROLL'!H865</f>
        <v>23031.972000000002</v>
      </c>
    </row>
    <row r="1238" spans="1:9" ht="21.95" customHeight="1" x14ac:dyDescent="0.25">
      <c r="A1238" s="382" t="s">
        <v>1468</v>
      </c>
      <c r="B1238" s="238"/>
      <c r="C1238" s="247"/>
      <c r="D1238" s="19"/>
      <c r="E1238" s="133" t="s">
        <v>477</v>
      </c>
      <c r="F1238" s="249"/>
      <c r="G1238" s="249"/>
      <c r="H1238" s="249"/>
      <c r="I1238" s="225">
        <f>'NORMINAL ROLL'!M865</f>
        <v>1440000</v>
      </c>
    </row>
    <row r="1239" spans="1:9" ht="21.95" customHeight="1" x14ac:dyDescent="0.25">
      <c r="A1239" s="382" t="s">
        <v>628</v>
      </c>
      <c r="B1239" s="238" t="s">
        <v>19</v>
      </c>
      <c r="C1239" s="247"/>
      <c r="D1239" s="12"/>
      <c r="E1239" s="133" t="s">
        <v>440</v>
      </c>
      <c r="F1239" s="249"/>
      <c r="G1239" s="249"/>
      <c r="H1239" s="249"/>
      <c r="I1239" s="225"/>
    </row>
    <row r="1240" spans="1:9" ht="21.95" customHeight="1" x14ac:dyDescent="0.25">
      <c r="A1240" s="382">
        <v>21020515</v>
      </c>
      <c r="B1240" s="238" t="s">
        <v>19</v>
      </c>
      <c r="C1240" s="247"/>
      <c r="D1240" s="19" t="s">
        <v>15</v>
      </c>
      <c r="E1240" s="133" t="s">
        <v>441</v>
      </c>
      <c r="F1240" s="249">
        <v>2575000</v>
      </c>
      <c r="G1240" s="249">
        <v>2500000</v>
      </c>
      <c r="H1240" s="249">
        <v>1875000</v>
      </c>
      <c r="I1240" s="225">
        <f>'NORMINAL ROLL'!I865</f>
        <v>217779.01199999999</v>
      </c>
    </row>
    <row r="1241" spans="1:9" ht="21.95" customHeight="1" x14ac:dyDescent="0.25">
      <c r="A1241" s="383">
        <v>21020600</v>
      </c>
      <c r="B1241" s="244"/>
      <c r="C1241" s="245"/>
      <c r="D1241" s="244"/>
      <c r="E1241" s="90" t="s">
        <v>408</v>
      </c>
      <c r="F1241" s="249"/>
      <c r="G1241" s="249"/>
      <c r="H1241" s="249"/>
      <c r="I1241" s="225"/>
    </row>
    <row r="1242" spans="1:9" ht="21.95" customHeight="1" x14ac:dyDescent="0.25">
      <c r="A1242" s="382">
        <v>21020605</v>
      </c>
      <c r="B1242" s="238" t="s">
        <v>19</v>
      </c>
      <c r="C1242" s="247"/>
      <c r="D1242" s="12"/>
      <c r="E1242" s="96" t="s">
        <v>501</v>
      </c>
      <c r="F1242" s="249"/>
      <c r="G1242" s="249"/>
      <c r="H1242" s="249"/>
      <c r="I1242" s="225"/>
    </row>
    <row r="1243" spans="1:9" ht="21.95" customHeight="1" x14ac:dyDescent="0.25">
      <c r="A1243" s="376">
        <v>22000000</v>
      </c>
      <c r="B1243" s="251"/>
      <c r="C1243" s="252"/>
      <c r="D1243" s="251"/>
      <c r="E1243" s="171" t="s">
        <v>502</v>
      </c>
      <c r="F1243" s="249"/>
      <c r="G1243" s="249"/>
      <c r="H1243" s="249"/>
      <c r="I1243" s="225"/>
    </row>
    <row r="1244" spans="1:9" ht="21.95" customHeight="1" x14ac:dyDescent="0.25">
      <c r="A1244" s="376">
        <v>22020100</v>
      </c>
      <c r="B1244" s="251"/>
      <c r="C1244" s="252"/>
      <c r="D1244" s="251"/>
      <c r="E1244" s="171" t="s">
        <v>468</v>
      </c>
      <c r="F1244" s="249"/>
      <c r="G1244" s="249"/>
      <c r="H1244" s="249"/>
      <c r="I1244" s="225"/>
    </row>
    <row r="1245" spans="1:9" ht="21.95" customHeight="1" x14ac:dyDescent="0.3">
      <c r="A1245" s="615">
        <v>22020101</v>
      </c>
      <c r="B1245" s="238" t="s">
        <v>19</v>
      </c>
      <c r="C1245" s="369"/>
      <c r="D1245" s="366"/>
      <c r="E1245" s="365" t="s">
        <v>469</v>
      </c>
      <c r="F1245" s="384"/>
      <c r="G1245" s="249"/>
      <c r="H1245" s="384"/>
      <c r="I1245" s="225"/>
    </row>
    <row r="1246" spans="1:9" ht="21.95" customHeight="1" x14ac:dyDescent="0.3">
      <c r="A1246" s="615">
        <v>22020102</v>
      </c>
      <c r="B1246" s="238" t="s">
        <v>19</v>
      </c>
      <c r="C1246" s="369"/>
      <c r="D1246" s="19" t="s">
        <v>15</v>
      </c>
      <c r="E1246" s="365" t="s">
        <v>412</v>
      </c>
      <c r="F1246" s="384"/>
      <c r="G1246" s="249">
        <v>200000</v>
      </c>
      <c r="H1246" s="384"/>
      <c r="I1246" s="249">
        <v>200000</v>
      </c>
    </row>
    <row r="1247" spans="1:9" ht="21.95" customHeight="1" x14ac:dyDescent="0.3">
      <c r="A1247" s="615">
        <v>22020103</v>
      </c>
      <c r="B1247" s="238" t="s">
        <v>19</v>
      </c>
      <c r="C1247" s="369"/>
      <c r="D1247" s="366"/>
      <c r="E1247" s="365" t="s">
        <v>470</v>
      </c>
      <c r="F1247" s="384"/>
      <c r="G1247" s="249"/>
      <c r="H1247" s="384"/>
      <c r="I1247" s="249"/>
    </row>
    <row r="1248" spans="1:9" ht="21.95" customHeight="1" x14ac:dyDescent="0.3">
      <c r="A1248" s="615">
        <v>22020104</v>
      </c>
      <c r="B1248" s="238" t="s">
        <v>19</v>
      </c>
      <c r="C1248" s="369"/>
      <c r="D1248" s="366"/>
      <c r="E1248" s="365" t="s">
        <v>413</v>
      </c>
      <c r="F1248" s="384"/>
      <c r="G1248" s="249"/>
      <c r="H1248" s="384"/>
      <c r="I1248" s="249"/>
    </row>
    <row r="1249" spans="1:9" ht="21.95" customHeight="1" x14ac:dyDescent="0.25">
      <c r="A1249" s="376">
        <v>22020300</v>
      </c>
      <c r="B1249" s="251"/>
      <c r="C1249" s="252"/>
      <c r="D1249" s="251"/>
      <c r="E1249" s="171" t="s">
        <v>455</v>
      </c>
      <c r="F1249" s="249"/>
      <c r="G1249" s="249"/>
      <c r="H1249" s="249"/>
      <c r="I1249" s="249"/>
    </row>
    <row r="1250" spans="1:9" ht="21.95" customHeight="1" thickBot="1" x14ac:dyDescent="0.3">
      <c r="A1250" s="637">
        <v>22020313</v>
      </c>
      <c r="B1250" s="603" t="s">
        <v>19</v>
      </c>
      <c r="C1250" s="604"/>
      <c r="D1250" s="24" t="s">
        <v>15</v>
      </c>
      <c r="E1250" s="638" t="s">
        <v>629</v>
      </c>
      <c r="F1250" s="593">
        <v>4453330</v>
      </c>
      <c r="G1250" s="593">
        <v>6200000</v>
      </c>
      <c r="H1250" s="593">
        <v>4320000</v>
      </c>
      <c r="I1250" s="593">
        <v>5000000</v>
      </c>
    </row>
    <row r="1251" spans="1:9" ht="21.95" customHeight="1" thickBot="1" x14ac:dyDescent="0.3">
      <c r="A1251" s="461"/>
      <c r="B1251" s="462"/>
      <c r="C1251" s="463"/>
      <c r="D1251" s="462"/>
      <c r="E1251" s="609" t="s">
        <v>47</v>
      </c>
      <c r="F1251" s="460">
        <f>SUM(F1210:F1242)</f>
        <v>7222499.0499999989</v>
      </c>
      <c r="G1251" s="460">
        <f>SUM(G1210:G1242)</f>
        <v>8902135</v>
      </c>
      <c r="H1251" s="460">
        <f>SUM(H1210:H1242)</f>
        <v>5259101.25</v>
      </c>
      <c r="I1251" s="460">
        <f>SUM(I1210:I1242)</f>
        <v>8066012.7480000006</v>
      </c>
    </row>
    <row r="1252" spans="1:9" ht="21.95" customHeight="1" thickBot="1" x14ac:dyDescent="0.3">
      <c r="A1252" s="378"/>
      <c r="B1252" s="228"/>
      <c r="C1252" s="261"/>
      <c r="D1252" s="228"/>
      <c r="E1252" s="287" t="s">
        <v>410</v>
      </c>
      <c r="F1252" s="336">
        <f>SUM(F1245:F1250)</f>
        <v>4453330</v>
      </c>
      <c r="G1252" s="336">
        <f>SUM(G1245:G1250)</f>
        <v>6400000</v>
      </c>
      <c r="H1252" s="336">
        <f>SUM(H1245:H1250)</f>
        <v>4320000</v>
      </c>
      <c r="I1252" s="336">
        <f>SUM(I1245:I1250)</f>
        <v>5200000</v>
      </c>
    </row>
    <row r="1253" spans="1:9" ht="21.95" customHeight="1" thickBot="1" x14ac:dyDescent="0.3">
      <c r="A1253" s="387"/>
      <c r="B1253" s="265"/>
      <c r="C1253" s="266"/>
      <c r="D1253" s="267"/>
      <c r="E1253" s="287" t="s">
        <v>51</v>
      </c>
      <c r="F1253" s="343">
        <f>F1251+F1252</f>
        <v>11675829.049999999</v>
      </c>
      <c r="G1253" s="343">
        <f>G1251+G1252</f>
        <v>15302135</v>
      </c>
      <c r="H1253" s="343">
        <f>H1251+H1252</f>
        <v>9579101.25</v>
      </c>
      <c r="I1253" s="343">
        <f>I1251+I1252</f>
        <v>13266012.748</v>
      </c>
    </row>
    <row r="1254" spans="1:9" ht="28.5" x14ac:dyDescent="0.45">
      <c r="A1254" s="1235" t="s">
        <v>0</v>
      </c>
      <c r="B1254" s="1236"/>
      <c r="C1254" s="1236"/>
      <c r="D1254" s="1236"/>
      <c r="E1254" s="1236"/>
      <c r="F1254" s="1236"/>
      <c r="G1254" s="1236"/>
      <c r="H1254" s="1236"/>
      <c r="I1254" s="1237"/>
    </row>
    <row r="1255" spans="1:9" ht="22.5" x14ac:dyDescent="0.3">
      <c r="A1255" s="1238" t="s">
        <v>1</v>
      </c>
      <c r="B1255" s="1239"/>
      <c r="C1255" s="1239"/>
      <c r="D1255" s="1239"/>
      <c r="E1255" s="1239"/>
      <c r="F1255" s="1239"/>
      <c r="G1255" s="1239"/>
      <c r="H1255" s="1239"/>
      <c r="I1255" s="1240"/>
    </row>
    <row r="1256" spans="1:9" ht="27.95" customHeight="1" x14ac:dyDescent="0.3">
      <c r="A1256" s="1238" t="s">
        <v>879</v>
      </c>
      <c r="B1256" s="1239"/>
      <c r="C1256" s="1239"/>
      <c r="D1256" s="1239"/>
      <c r="E1256" s="1239"/>
      <c r="F1256" s="1239"/>
      <c r="G1256" s="1239"/>
      <c r="H1256" s="1239"/>
      <c r="I1256" s="1240"/>
    </row>
    <row r="1257" spans="1:9" ht="30.75" customHeight="1" thickBot="1" x14ac:dyDescent="0.3">
      <c r="A1257" s="1244" t="s">
        <v>369</v>
      </c>
      <c r="B1257" s="1245"/>
      <c r="C1257" s="1245"/>
      <c r="D1257" s="1245"/>
      <c r="E1257" s="1245"/>
      <c r="F1257" s="1245"/>
      <c r="G1257" s="1245"/>
      <c r="H1257" s="1245"/>
      <c r="I1257" s="1246"/>
    </row>
    <row r="1258" spans="1:9" ht="29.25" customHeight="1" thickBot="1" x14ac:dyDescent="0.3">
      <c r="A1258" s="1253" t="s">
        <v>630</v>
      </c>
      <c r="B1258" s="1254"/>
      <c r="C1258" s="1254"/>
      <c r="D1258" s="1254"/>
      <c r="E1258" s="1254"/>
      <c r="F1258" s="1254"/>
      <c r="G1258" s="1254"/>
      <c r="H1258" s="1254"/>
      <c r="I1258" s="1255"/>
    </row>
    <row r="1259" spans="1:9" s="220" customFormat="1" ht="36.75" thickBot="1" x14ac:dyDescent="0.3">
      <c r="A1259" s="595" t="s">
        <v>370</v>
      </c>
      <c r="B1259" s="407" t="s">
        <v>78</v>
      </c>
      <c r="C1259" s="596" t="s">
        <v>371</v>
      </c>
      <c r="D1259" s="407" t="s">
        <v>4</v>
      </c>
      <c r="E1259" s="574" t="s">
        <v>79</v>
      </c>
      <c r="F1259" s="407" t="s">
        <v>372</v>
      </c>
      <c r="G1259" s="407" t="s">
        <v>7</v>
      </c>
      <c r="H1259" s="407" t="s">
        <v>740</v>
      </c>
      <c r="I1259" s="407" t="s">
        <v>882</v>
      </c>
    </row>
    <row r="1260" spans="1:9" ht="21.95" customHeight="1" x14ac:dyDescent="0.25">
      <c r="A1260" s="379">
        <v>20000000</v>
      </c>
      <c r="B1260" s="271"/>
      <c r="C1260" s="272"/>
      <c r="D1260" s="271"/>
      <c r="E1260" s="114" t="s">
        <v>44</v>
      </c>
      <c r="F1260" s="273"/>
      <c r="G1260" s="273"/>
      <c r="H1260" s="273"/>
      <c r="I1260" s="274"/>
    </row>
    <row r="1261" spans="1:9" ht="21.95" customHeight="1" x14ac:dyDescent="0.25">
      <c r="A1261" s="380">
        <v>21000000</v>
      </c>
      <c r="B1261" s="234"/>
      <c r="C1261" s="235"/>
      <c r="D1261" s="234"/>
      <c r="E1261" s="90" t="s">
        <v>47</v>
      </c>
      <c r="F1261" s="224"/>
      <c r="G1261" s="224"/>
      <c r="H1261" s="224"/>
      <c r="I1261" s="236"/>
    </row>
    <row r="1262" spans="1:9" ht="21.95" customHeight="1" x14ac:dyDescent="0.25">
      <c r="A1262" s="380">
        <v>21010000</v>
      </c>
      <c r="B1262" s="234"/>
      <c r="C1262" s="235"/>
      <c r="D1262" s="234"/>
      <c r="E1262" s="90" t="s">
        <v>392</v>
      </c>
      <c r="F1262" s="224"/>
      <c r="G1262" s="224"/>
      <c r="H1262" s="224"/>
      <c r="I1262" s="236"/>
    </row>
    <row r="1263" spans="1:9" ht="21.95" customHeight="1" x14ac:dyDescent="0.25">
      <c r="A1263" s="380">
        <v>21010300</v>
      </c>
      <c r="B1263" s="234"/>
      <c r="C1263" s="235"/>
      <c r="D1263" s="234"/>
      <c r="E1263" s="90" t="s">
        <v>589</v>
      </c>
      <c r="F1263" s="224"/>
      <c r="G1263" s="224"/>
      <c r="H1263" s="224"/>
      <c r="I1263" s="236"/>
    </row>
    <row r="1264" spans="1:9" ht="21.95" customHeight="1" x14ac:dyDescent="0.25">
      <c r="A1264" s="381">
        <v>21010302</v>
      </c>
      <c r="B1264" s="238" t="s">
        <v>19</v>
      </c>
      <c r="C1264" s="239"/>
      <c r="D1264" s="12"/>
      <c r="E1264" s="133" t="s">
        <v>631</v>
      </c>
      <c r="F1264" s="249">
        <v>9279043.4000000004</v>
      </c>
      <c r="G1264" s="249">
        <v>9008780</v>
      </c>
      <c r="H1264" s="249">
        <v>6756585</v>
      </c>
      <c r="I1264" s="225">
        <f>'NORMINAL ROLL'!D922</f>
        <v>11863737</v>
      </c>
    </row>
    <row r="1265" spans="1:9" ht="21.95" customHeight="1" x14ac:dyDescent="0.25">
      <c r="A1265" s="381">
        <v>21010303</v>
      </c>
      <c r="B1265" s="238" t="s">
        <v>19</v>
      </c>
      <c r="C1265" s="239"/>
      <c r="D1265" s="19" t="s">
        <v>15</v>
      </c>
      <c r="E1265" s="133" t="s">
        <v>591</v>
      </c>
      <c r="F1265" s="249">
        <v>14742757.710000001</v>
      </c>
      <c r="G1265" s="249">
        <v>14313357</v>
      </c>
      <c r="H1265" s="249">
        <v>10735017.75</v>
      </c>
      <c r="I1265" s="225">
        <f>'NORMINAL ROLL'!D918</f>
        <v>16707612</v>
      </c>
    </row>
    <row r="1266" spans="1:9" ht="21.95" customHeight="1" x14ac:dyDescent="0.25">
      <c r="A1266" s="381">
        <v>21010304</v>
      </c>
      <c r="B1266" s="238" t="s">
        <v>19</v>
      </c>
      <c r="C1266" s="239"/>
      <c r="D1266" s="19" t="s">
        <v>15</v>
      </c>
      <c r="E1266" s="133" t="s">
        <v>592</v>
      </c>
      <c r="F1266" s="249">
        <v>9301779.6199999992</v>
      </c>
      <c r="G1266" s="249">
        <v>9030854</v>
      </c>
      <c r="H1266" s="249">
        <v>6773140.5</v>
      </c>
      <c r="I1266" s="225">
        <f>'NORMINAL ROLL'!D905</f>
        <v>12945201.439999999</v>
      </c>
    </row>
    <row r="1267" spans="1:9" ht="21.95" customHeight="1" x14ac:dyDescent="0.25">
      <c r="A1267" s="237">
        <v>21010106</v>
      </c>
      <c r="B1267" s="238" t="s">
        <v>19</v>
      </c>
      <c r="C1267" s="239"/>
      <c r="D1267" s="12"/>
      <c r="E1267" s="96" t="s">
        <v>499</v>
      </c>
      <c r="F1267" s="249"/>
      <c r="G1267" s="249"/>
      <c r="H1267" s="249"/>
      <c r="I1267" s="225"/>
    </row>
    <row r="1268" spans="1:9" ht="21.95" customHeight="1" x14ac:dyDescent="0.25">
      <c r="A1268" s="275"/>
      <c r="B1268" s="238" t="s">
        <v>19</v>
      </c>
      <c r="C1268" s="239"/>
      <c r="D1268" s="12"/>
      <c r="E1268" s="133" t="s">
        <v>435</v>
      </c>
      <c r="F1268" s="249"/>
      <c r="G1268" s="249">
        <v>9450000</v>
      </c>
      <c r="H1268" s="249"/>
      <c r="I1268" s="225"/>
    </row>
    <row r="1269" spans="1:9" ht="21.95" customHeight="1" x14ac:dyDescent="0.25">
      <c r="A1269" s="380">
        <v>21020000</v>
      </c>
      <c r="B1269" s="234"/>
      <c r="C1269" s="235"/>
      <c r="D1269" s="234"/>
      <c r="E1269" s="90" t="s">
        <v>395</v>
      </c>
      <c r="F1269" s="249"/>
      <c r="G1269" s="249"/>
      <c r="H1269" s="249"/>
      <c r="I1269" s="225"/>
    </row>
    <row r="1270" spans="1:9" ht="39" customHeight="1" x14ac:dyDescent="0.25">
      <c r="A1270" s="380">
        <v>21020300</v>
      </c>
      <c r="B1270" s="234"/>
      <c r="C1270" s="235"/>
      <c r="D1270" s="234"/>
      <c r="E1270" s="90" t="s">
        <v>436</v>
      </c>
      <c r="F1270" s="249"/>
      <c r="G1270" s="249"/>
      <c r="H1270" s="249"/>
      <c r="I1270" s="225"/>
    </row>
    <row r="1271" spans="1:9" ht="19.5" customHeight="1" x14ac:dyDescent="0.25">
      <c r="A1271" s="381" t="s">
        <v>1466</v>
      </c>
      <c r="B1271" s="234"/>
      <c r="C1271" s="235"/>
      <c r="D1271" s="234"/>
      <c r="E1271" s="96" t="s">
        <v>477</v>
      </c>
      <c r="F1271" s="249"/>
      <c r="G1271" s="249"/>
      <c r="H1271" s="249"/>
      <c r="I1271" s="225">
        <f>'NORMINAL ROLL'!M922</f>
        <v>1440000</v>
      </c>
    </row>
    <row r="1272" spans="1:9" ht="21.95" customHeight="1" x14ac:dyDescent="0.25">
      <c r="A1272" s="381">
        <v>21020312</v>
      </c>
      <c r="B1272" s="238" t="s">
        <v>19</v>
      </c>
      <c r="C1272" s="239"/>
      <c r="D1272" s="12"/>
      <c r="E1272" s="133" t="s">
        <v>632</v>
      </c>
      <c r="F1272" s="249">
        <v>674832.31</v>
      </c>
      <c r="G1272" s="249">
        <v>655177</v>
      </c>
      <c r="H1272" s="249">
        <v>491382.75</v>
      </c>
      <c r="I1272" s="225"/>
    </row>
    <row r="1273" spans="1:9" ht="21.95" customHeight="1" x14ac:dyDescent="0.25">
      <c r="A1273" s="381">
        <v>21020320</v>
      </c>
      <c r="B1273" s="238" t="s">
        <v>19</v>
      </c>
      <c r="C1273" s="239"/>
      <c r="D1273" s="12"/>
      <c r="E1273" s="133" t="s">
        <v>633</v>
      </c>
      <c r="F1273" s="249">
        <v>506126.55</v>
      </c>
      <c r="G1273" s="249">
        <v>491385</v>
      </c>
      <c r="H1273" s="249">
        <v>368538.75</v>
      </c>
      <c r="I1273" s="225">
        <f>'NORMINAL ROLL'!F922</f>
        <v>673941</v>
      </c>
    </row>
    <row r="1274" spans="1:9" ht="21.95" customHeight="1" x14ac:dyDescent="0.25">
      <c r="A1274" s="381">
        <v>21020327</v>
      </c>
      <c r="B1274" s="238" t="s">
        <v>19</v>
      </c>
      <c r="C1274" s="239"/>
      <c r="D1274" s="12"/>
      <c r="E1274" s="133" t="s">
        <v>595</v>
      </c>
      <c r="F1274" s="249">
        <v>141145.01999999999</v>
      </c>
      <c r="G1274" s="249">
        <v>137034</v>
      </c>
      <c r="H1274" s="249">
        <v>102775.5</v>
      </c>
      <c r="I1274" s="225">
        <f>'NORMINAL ROLL'!E922</f>
        <v>169200</v>
      </c>
    </row>
    <row r="1275" spans="1:9" ht="21.95" customHeight="1" x14ac:dyDescent="0.25">
      <c r="A1275" s="363">
        <v>21020126</v>
      </c>
      <c r="B1275" s="238" t="s">
        <v>19</v>
      </c>
      <c r="C1275" s="239"/>
      <c r="D1275" s="13"/>
      <c r="E1275" s="311" t="s">
        <v>597</v>
      </c>
      <c r="F1275" s="249"/>
      <c r="G1275" s="249"/>
      <c r="H1275" s="249"/>
      <c r="I1275" s="225"/>
    </row>
    <row r="1276" spans="1:9" ht="21.95" customHeight="1" x14ac:dyDescent="0.25">
      <c r="A1276" s="363">
        <v>21020116</v>
      </c>
      <c r="B1276" s="238" t="s">
        <v>19</v>
      </c>
      <c r="C1276" s="239"/>
      <c r="D1276" s="13"/>
      <c r="E1276" s="311" t="s">
        <v>596</v>
      </c>
      <c r="F1276" s="249">
        <v>812460.91</v>
      </c>
      <c r="G1276" s="249">
        <v>788797</v>
      </c>
      <c r="H1276" s="249">
        <v>591597.75</v>
      </c>
      <c r="I1276" s="225">
        <f>'NORMINAL ROLL'!H922</f>
        <v>0</v>
      </c>
    </row>
    <row r="1277" spans="1:9" ht="21.95" customHeight="1" x14ac:dyDescent="0.25">
      <c r="A1277" s="380">
        <v>21020400</v>
      </c>
      <c r="B1277" s="234"/>
      <c r="C1277" s="235"/>
      <c r="D1277" s="234"/>
      <c r="E1277" s="90" t="s">
        <v>451</v>
      </c>
      <c r="F1277" s="249"/>
      <c r="G1277" s="249"/>
      <c r="H1277" s="249"/>
      <c r="I1277" s="225"/>
    </row>
    <row r="1278" spans="1:9" ht="21.95" customHeight="1" x14ac:dyDescent="0.25">
      <c r="A1278" s="381" t="s">
        <v>1467</v>
      </c>
      <c r="B1278" s="234"/>
      <c r="C1278" s="235"/>
      <c r="D1278" s="234"/>
      <c r="E1278" s="96" t="s">
        <v>477</v>
      </c>
      <c r="F1278" s="249"/>
      <c r="G1278" s="249"/>
      <c r="H1278" s="249"/>
      <c r="I1278" s="225">
        <f>'NORMINAL ROLL'!M918</f>
        <v>5760000</v>
      </c>
    </row>
    <row r="1279" spans="1:9" ht="21.95" customHeight="1" x14ac:dyDescent="0.25">
      <c r="A1279" s="380"/>
      <c r="B1279" s="234"/>
      <c r="C1279" s="235"/>
      <c r="D1279" s="19" t="s">
        <v>15</v>
      </c>
      <c r="E1279" s="96" t="s">
        <v>596</v>
      </c>
      <c r="F1279" s="249">
        <v>1278418.49</v>
      </c>
      <c r="G1279" s="249">
        <v>1241183</v>
      </c>
      <c r="H1279" s="249">
        <v>930887.25</v>
      </c>
      <c r="I1279" s="225">
        <f>'NORMINAL ROLL'!H918</f>
        <v>0</v>
      </c>
    </row>
    <row r="1280" spans="1:9" ht="21.95" customHeight="1" x14ac:dyDescent="0.25">
      <c r="A1280" s="381">
        <v>21020412</v>
      </c>
      <c r="B1280" s="238" t="s">
        <v>19</v>
      </c>
      <c r="C1280" s="239"/>
      <c r="D1280" s="19" t="s">
        <v>15</v>
      </c>
      <c r="E1280" s="133" t="s">
        <v>632</v>
      </c>
      <c r="F1280" s="249">
        <v>1471980.21</v>
      </c>
      <c r="G1280" s="249">
        <v>1429107</v>
      </c>
      <c r="H1280" s="249">
        <v>1071830.25</v>
      </c>
      <c r="I1280" s="225"/>
    </row>
    <row r="1281" spans="1:9" ht="21.95" customHeight="1" x14ac:dyDescent="0.25">
      <c r="A1281" s="381">
        <v>21020420</v>
      </c>
      <c r="B1281" s="238" t="s">
        <v>19</v>
      </c>
      <c r="C1281" s="239"/>
      <c r="D1281" s="19" t="s">
        <v>15</v>
      </c>
      <c r="E1281" s="133" t="s">
        <v>634</v>
      </c>
      <c r="F1281" s="249">
        <v>1104035.3700000001</v>
      </c>
      <c r="G1281" s="249">
        <v>1071879</v>
      </c>
      <c r="H1281" s="249">
        <v>803909.25</v>
      </c>
      <c r="I1281" s="225">
        <f>'NORMINAL ROLL'!F918</f>
        <v>1243680</v>
      </c>
    </row>
    <row r="1282" spans="1:9" ht="21.95" customHeight="1" x14ac:dyDescent="0.25">
      <c r="A1282" s="381">
        <v>21020427</v>
      </c>
      <c r="B1282" s="238" t="s">
        <v>19</v>
      </c>
      <c r="C1282" s="239"/>
      <c r="D1282" s="19" t="s">
        <v>15</v>
      </c>
      <c r="E1282" s="133" t="s">
        <v>595</v>
      </c>
      <c r="F1282" s="249">
        <v>1043177.82</v>
      </c>
      <c r="G1282" s="249">
        <v>1012794</v>
      </c>
      <c r="H1282" s="249">
        <v>759595.5</v>
      </c>
      <c r="I1282" s="225">
        <f>'NORMINAL ROLL'!E918</f>
        <v>676800</v>
      </c>
    </row>
    <row r="1283" spans="1:9" ht="21.95" customHeight="1" x14ac:dyDescent="0.25">
      <c r="A1283" s="380">
        <v>21020500</v>
      </c>
      <c r="B1283" s="234"/>
      <c r="C1283" s="235"/>
      <c r="D1283" s="234"/>
      <c r="E1283" s="90" t="s">
        <v>452</v>
      </c>
      <c r="F1283" s="249"/>
      <c r="G1283" s="249"/>
      <c r="H1283" s="249"/>
      <c r="I1283" s="225"/>
    </row>
    <row r="1284" spans="1:9" ht="21.95" customHeight="1" x14ac:dyDescent="0.25">
      <c r="A1284" s="381" t="s">
        <v>1468</v>
      </c>
      <c r="B1284" s="234"/>
      <c r="C1284" s="235"/>
      <c r="D1284" s="234"/>
      <c r="E1284" s="96" t="s">
        <v>477</v>
      </c>
      <c r="F1284" s="249"/>
      <c r="G1284" s="249"/>
      <c r="H1284" s="249"/>
      <c r="I1284" s="225">
        <f>'NORMINAL ROLL'!M905</f>
        <v>14400000</v>
      </c>
    </row>
    <row r="1285" spans="1:9" ht="21.95" customHeight="1" x14ac:dyDescent="0.25">
      <c r="A1285" s="381" t="s">
        <v>628</v>
      </c>
      <c r="B1285" s="238" t="s">
        <v>19</v>
      </c>
      <c r="C1285" s="235"/>
      <c r="D1285" s="19" t="s">
        <v>15</v>
      </c>
      <c r="E1285" s="96" t="s">
        <v>596</v>
      </c>
      <c r="F1285" s="249">
        <v>4558887.12</v>
      </c>
      <c r="G1285" s="249">
        <v>4426104</v>
      </c>
      <c r="H1285" s="249">
        <v>3319578</v>
      </c>
      <c r="I1285" s="225"/>
    </row>
    <row r="1286" spans="1:9" ht="21.95" customHeight="1" x14ac:dyDescent="0.25">
      <c r="A1286" s="382">
        <v>21020520</v>
      </c>
      <c r="B1286" s="238" t="s">
        <v>19</v>
      </c>
      <c r="C1286" s="247"/>
      <c r="D1286" s="19" t="s">
        <v>15</v>
      </c>
      <c r="E1286" s="133" t="s">
        <v>633</v>
      </c>
      <c r="F1286" s="249">
        <v>1270862.4099999999</v>
      </c>
      <c r="G1286" s="249">
        <v>1233847</v>
      </c>
      <c r="H1286" s="249">
        <v>925385.25</v>
      </c>
      <c r="I1286" s="225">
        <f>'NORMINAL ROLL'!F905</f>
        <v>1298710.4599999997</v>
      </c>
    </row>
    <row r="1287" spans="1:9" ht="21.95" customHeight="1" x14ac:dyDescent="0.25">
      <c r="A1287" s="382">
        <v>21020527</v>
      </c>
      <c r="B1287" s="238" t="s">
        <v>19</v>
      </c>
      <c r="C1287" s="247"/>
      <c r="D1287" s="19" t="s">
        <v>15</v>
      </c>
      <c r="E1287" s="133" t="s">
        <v>595</v>
      </c>
      <c r="F1287" s="249">
        <v>1540237.28</v>
      </c>
      <c r="G1287" s="249">
        <v>1495376</v>
      </c>
      <c r="H1287" s="249">
        <v>1121532</v>
      </c>
      <c r="I1287" s="225">
        <f>'NORMINAL ROLL'!E905</f>
        <v>1692000</v>
      </c>
    </row>
    <row r="1288" spans="1:9" ht="21.95" customHeight="1" x14ac:dyDescent="0.25">
      <c r="A1288" s="383">
        <v>21020600</v>
      </c>
      <c r="B1288" s="244"/>
      <c r="C1288" s="245"/>
      <c r="D1288" s="244"/>
      <c r="E1288" s="90" t="s">
        <v>408</v>
      </c>
      <c r="F1288" s="249"/>
      <c r="G1288" s="249"/>
      <c r="H1288" s="249"/>
      <c r="I1288" s="225"/>
    </row>
    <row r="1289" spans="1:9" ht="21.95" customHeight="1" x14ac:dyDescent="0.25">
      <c r="A1289" s="382">
        <v>21020605</v>
      </c>
      <c r="B1289" s="238" t="s">
        <v>19</v>
      </c>
      <c r="C1289" s="247"/>
      <c r="D1289" s="12"/>
      <c r="E1289" s="96" t="s">
        <v>501</v>
      </c>
      <c r="F1289" s="249"/>
      <c r="G1289" s="249"/>
      <c r="H1289" s="249"/>
      <c r="I1289" s="225"/>
    </row>
    <row r="1290" spans="1:9" ht="21.95" customHeight="1" x14ac:dyDescent="0.25">
      <c r="A1290" s="376">
        <v>22000000</v>
      </c>
      <c r="B1290" s="251"/>
      <c r="C1290" s="252"/>
      <c r="D1290" s="251"/>
      <c r="E1290" s="171" t="s">
        <v>502</v>
      </c>
      <c r="F1290" s="249"/>
      <c r="G1290" s="249"/>
      <c r="H1290" s="249"/>
      <c r="I1290" s="225"/>
    </row>
    <row r="1291" spans="1:9" ht="21.95" customHeight="1" x14ac:dyDescent="0.25">
      <c r="A1291" s="376">
        <v>22020000</v>
      </c>
      <c r="B1291" s="251"/>
      <c r="C1291" s="252"/>
      <c r="D1291" s="251"/>
      <c r="E1291" s="171" t="s">
        <v>410</v>
      </c>
      <c r="F1291" s="249"/>
      <c r="G1291" s="249"/>
      <c r="H1291" s="249"/>
      <c r="I1291" s="225"/>
    </row>
    <row r="1292" spans="1:9" ht="21.95" customHeight="1" x14ac:dyDescent="0.25">
      <c r="A1292" s="376">
        <v>22020100</v>
      </c>
      <c r="B1292" s="251"/>
      <c r="C1292" s="252"/>
      <c r="D1292" s="251"/>
      <c r="E1292" s="171" t="s">
        <v>468</v>
      </c>
      <c r="F1292" s="249"/>
      <c r="G1292" s="249"/>
      <c r="H1292" s="249"/>
      <c r="I1292" s="225"/>
    </row>
    <row r="1293" spans="1:9" ht="21.95" customHeight="1" x14ac:dyDescent="0.25">
      <c r="A1293" s="385">
        <v>22020102</v>
      </c>
      <c r="B1293" s="238" t="s">
        <v>14</v>
      </c>
      <c r="C1293" s="199"/>
      <c r="D1293" s="19" t="s">
        <v>15</v>
      </c>
      <c r="E1293" s="242" t="s">
        <v>412</v>
      </c>
      <c r="F1293" s="249"/>
      <c r="G1293" s="249">
        <v>590000</v>
      </c>
      <c r="H1293" s="249"/>
      <c r="I1293" s="249">
        <v>500000</v>
      </c>
    </row>
    <row r="1294" spans="1:9" ht="21.95" customHeight="1" x14ac:dyDescent="0.25">
      <c r="A1294" s="376">
        <v>22020300</v>
      </c>
      <c r="B1294" s="251"/>
      <c r="C1294" s="252"/>
      <c r="D1294" s="251"/>
      <c r="E1294" s="171" t="s">
        <v>455</v>
      </c>
      <c r="F1294" s="249"/>
      <c r="G1294" s="249"/>
      <c r="H1294" s="249"/>
      <c r="I1294" s="249"/>
    </row>
    <row r="1295" spans="1:9" ht="21.95" customHeight="1" x14ac:dyDescent="0.25">
      <c r="A1295" s="385" t="s">
        <v>635</v>
      </c>
      <c r="B1295" s="238" t="s">
        <v>19</v>
      </c>
      <c r="C1295" s="199"/>
      <c r="D1295" s="19" t="s">
        <v>15</v>
      </c>
      <c r="E1295" s="242" t="s">
        <v>602</v>
      </c>
      <c r="F1295" s="249">
        <v>675000</v>
      </c>
      <c r="G1295" s="249">
        <v>30000000</v>
      </c>
      <c r="H1295" s="249">
        <v>1276000</v>
      </c>
      <c r="I1295" s="249">
        <v>30000000</v>
      </c>
    </row>
    <row r="1296" spans="1:9" ht="42" customHeight="1" thickBot="1" x14ac:dyDescent="0.3">
      <c r="A1296" s="637">
        <v>22020313</v>
      </c>
      <c r="B1296" s="603" t="s">
        <v>19</v>
      </c>
      <c r="C1296" s="604"/>
      <c r="D1296" s="24" t="s">
        <v>15</v>
      </c>
      <c r="E1296" s="638" t="s">
        <v>636</v>
      </c>
      <c r="F1296" s="593">
        <v>3800000</v>
      </c>
      <c r="G1296" s="593">
        <v>7000000</v>
      </c>
      <c r="H1296" s="593">
        <v>7438863</v>
      </c>
      <c r="I1296" s="593">
        <v>30000000</v>
      </c>
    </row>
    <row r="1297" spans="1:9" ht="21.95" customHeight="1" thickBot="1" x14ac:dyDescent="0.3">
      <c r="A1297" s="461"/>
      <c r="B1297" s="462"/>
      <c r="C1297" s="463"/>
      <c r="D1297" s="462"/>
      <c r="E1297" s="609" t="s">
        <v>47</v>
      </c>
      <c r="F1297" s="460">
        <f>SUM(F1264:F1289)</f>
        <v>47725744.219999991</v>
      </c>
      <c r="G1297" s="460">
        <f>SUM(G1264:G1289)</f>
        <v>55785674</v>
      </c>
      <c r="H1297" s="460">
        <f>SUM(H1264:H1289)</f>
        <v>34751755.5</v>
      </c>
      <c r="I1297" s="460">
        <f>SUM(I1264:I1289)</f>
        <v>68870881.899999991</v>
      </c>
    </row>
    <row r="1298" spans="1:9" ht="21.95" customHeight="1" thickBot="1" x14ac:dyDescent="0.3">
      <c r="A1298" s="378"/>
      <c r="B1298" s="228"/>
      <c r="C1298" s="261"/>
      <c r="D1298" s="228"/>
      <c r="E1298" s="287" t="s">
        <v>410</v>
      </c>
      <c r="F1298" s="336">
        <f>SUM(F1293:F1296)</f>
        <v>4475000</v>
      </c>
      <c r="G1298" s="336">
        <f>SUM(G1293:G1296)</f>
        <v>37590000</v>
      </c>
      <c r="H1298" s="336">
        <f>SUM(H1293:H1296)</f>
        <v>8714863</v>
      </c>
      <c r="I1298" s="336">
        <f>SUM(I1293:I1296)</f>
        <v>60500000</v>
      </c>
    </row>
    <row r="1299" spans="1:9" ht="21.95" customHeight="1" thickBot="1" x14ac:dyDescent="0.3">
      <c r="A1299" s="387"/>
      <c r="B1299" s="265"/>
      <c r="C1299" s="266"/>
      <c r="D1299" s="267"/>
      <c r="E1299" s="287" t="s">
        <v>51</v>
      </c>
      <c r="F1299" s="343">
        <f>F1297+F1298</f>
        <v>52200744.219999991</v>
      </c>
      <c r="G1299" s="343">
        <f>G1297+G1298</f>
        <v>93375674</v>
      </c>
      <c r="H1299" s="343">
        <f>H1297+H1298</f>
        <v>43466618.5</v>
      </c>
      <c r="I1299" s="343">
        <f>I1297+I1298</f>
        <v>129370881.89999999</v>
      </c>
    </row>
    <row r="1300" spans="1:9" ht="28.5" x14ac:dyDescent="0.45">
      <c r="A1300" s="1235" t="s">
        <v>0</v>
      </c>
      <c r="B1300" s="1236"/>
      <c r="C1300" s="1236"/>
      <c r="D1300" s="1236"/>
      <c r="E1300" s="1236"/>
      <c r="F1300" s="1236"/>
      <c r="G1300" s="1236"/>
      <c r="H1300" s="1236"/>
      <c r="I1300" s="1237"/>
    </row>
    <row r="1301" spans="1:9" ht="22.5" x14ac:dyDescent="0.3">
      <c r="A1301" s="1238" t="s">
        <v>1</v>
      </c>
      <c r="B1301" s="1239"/>
      <c r="C1301" s="1239"/>
      <c r="D1301" s="1239"/>
      <c r="E1301" s="1239"/>
      <c r="F1301" s="1239"/>
      <c r="G1301" s="1239"/>
      <c r="H1301" s="1239"/>
      <c r="I1301" s="1240"/>
    </row>
    <row r="1302" spans="1:9" ht="20.25" customHeight="1" x14ac:dyDescent="0.3">
      <c r="A1302" s="1238" t="s">
        <v>879</v>
      </c>
      <c r="B1302" s="1239"/>
      <c r="C1302" s="1239"/>
      <c r="D1302" s="1239"/>
      <c r="E1302" s="1239"/>
      <c r="F1302" s="1239"/>
      <c r="G1302" s="1239"/>
      <c r="H1302" s="1239"/>
      <c r="I1302" s="1240"/>
    </row>
    <row r="1303" spans="1:9" ht="26.25" customHeight="1" thickBot="1" x14ac:dyDescent="0.3">
      <c r="A1303" s="1244" t="s">
        <v>369</v>
      </c>
      <c r="B1303" s="1245"/>
      <c r="C1303" s="1245"/>
      <c r="D1303" s="1245"/>
      <c r="E1303" s="1245"/>
      <c r="F1303" s="1245"/>
      <c r="G1303" s="1245"/>
      <c r="H1303" s="1245"/>
      <c r="I1303" s="1246"/>
    </row>
    <row r="1304" spans="1:9" ht="26.25" customHeight="1" thickBot="1" x14ac:dyDescent="0.3">
      <c r="A1304" s="1253" t="s">
        <v>637</v>
      </c>
      <c r="B1304" s="1254"/>
      <c r="C1304" s="1254"/>
      <c r="D1304" s="1254"/>
      <c r="E1304" s="1254"/>
      <c r="F1304" s="1254"/>
      <c r="G1304" s="1254"/>
      <c r="H1304" s="1254"/>
      <c r="I1304" s="1255"/>
    </row>
    <row r="1305" spans="1:9" s="220" customFormat="1" ht="36" customHeight="1" thickBot="1" x14ac:dyDescent="0.3">
      <c r="A1305" s="595" t="s">
        <v>370</v>
      </c>
      <c r="B1305" s="407" t="s">
        <v>78</v>
      </c>
      <c r="C1305" s="596" t="s">
        <v>371</v>
      </c>
      <c r="D1305" s="407" t="s">
        <v>4</v>
      </c>
      <c r="E1305" s="574" t="s">
        <v>79</v>
      </c>
      <c r="F1305" s="407" t="s">
        <v>372</v>
      </c>
      <c r="G1305" s="407" t="s">
        <v>7</v>
      </c>
      <c r="H1305" s="407" t="s">
        <v>740</v>
      </c>
      <c r="I1305" s="407" t="s">
        <v>882</v>
      </c>
    </row>
    <row r="1306" spans="1:9" ht="21.95" customHeight="1" x14ac:dyDescent="0.25">
      <c r="A1306" s="379">
        <v>20000000</v>
      </c>
      <c r="B1306" s="271"/>
      <c r="C1306" s="272"/>
      <c r="D1306" s="271"/>
      <c r="E1306" s="114" t="s">
        <v>44</v>
      </c>
      <c r="F1306" s="273"/>
      <c r="G1306" s="273"/>
      <c r="H1306" s="273"/>
      <c r="I1306" s="274"/>
    </row>
    <row r="1307" spans="1:9" ht="21.95" customHeight="1" x14ac:dyDescent="0.25">
      <c r="A1307" s="380">
        <v>21000000</v>
      </c>
      <c r="B1307" s="234"/>
      <c r="C1307" s="235"/>
      <c r="D1307" s="234"/>
      <c r="E1307" s="90" t="s">
        <v>47</v>
      </c>
      <c r="F1307" s="224"/>
      <c r="G1307" s="224"/>
      <c r="H1307" s="224"/>
      <c r="I1307" s="236"/>
    </row>
    <row r="1308" spans="1:9" ht="21.95" customHeight="1" x14ac:dyDescent="0.25">
      <c r="A1308" s="380">
        <v>21010000</v>
      </c>
      <c r="B1308" s="234"/>
      <c r="C1308" s="235"/>
      <c r="D1308" s="234"/>
      <c r="E1308" s="90" t="s">
        <v>392</v>
      </c>
      <c r="F1308" s="224"/>
      <c r="G1308" s="224"/>
      <c r="H1308" s="224"/>
      <c r="I1308" s="236"/>
    </row>
    <row r="1309" spans="1:9" ht="21.95" customHeight="1" x14ac:dyDescent="0.25">
      <c r="A1309" s="381">
        <v>21010103</v>
      </c>
      <c r="B1309" s="238" t="s">
        <v>19</v>
      </c>
      <c r="C1309" s="239"/>
      <c r="D1309" s="77"/>
      <c r="E1309" s="96" t="s">
        <v>431</v>
      </c>
      <c r="F1309" s="249"/>
      <c r="G1309" s="249"/>
      <c r="H1309" s="249"/>
      <c r="I1309" s="225"/>
    </row>
    <row r="1310" spans="1:9" ht="21.95" customHeight="1" x14ac:dyDescent="0.25">
      <c r="A1310" s="381">
        <v>21010104</v>
      </c>
      <c r="B1310" s="238" t="s">
        <v>19</v>
      </c>
      <c r="C1310" s="239"/>
      <c r="D1310" s="12"/>
      <c r="E1310" s="96" t="s">
        <v>432</v>
      </c>
      <c r="F1310" s="249">
        <v>424269.36</v>
      </c>
      <c r="G1310" s="249">
        <v>411912</v>
      </c>
      <c r="H1310" s="249">
        <v>308934</v>
      </c>
      <c r="I1310" s="225"/>
    </row>
    <row r="1311" spans="1:9" ht="21.95" customHeight="1" x14ac:dyDescent="0.25">
      <c r="A1311" s="381">
        <v>21010105</v>
      </c>
      <c r="B1311" s="238" t="s">
        <v>19</v>
      </c>
      <c r="C1311" s="239"/>
      <c r="D1311" s="19" t="s">
        <v>15</v>
      </c>
      <c r="E1311" s="96" t="s">
        <v>433</v>
      </c>
      <c r="F1311" s="249">
        <v>142120.43</v>
      </c>
      <c r="G1311" s="249">
        <v>137981</v>
      </c>
      <c r="H1311" s="249">
        <v>103485.75</v>
      </c>
      <c r="I1311" s="225">
        <f>'NORMINAL ROLL'!D926</f>
        <v>1948108.92</v>
      </c>
    </row>
    <row r="1312" spans="1:9" ht="21.95" customHeight="1" x14ac:dyDescent="0.25">
      <c r="A1312" s="237">
        <v>21010106</v>
      </c>
      <c r="B1312" s="238" t="s">
        <v>19</v>
      </c>
      <c r="C1312" s="239"/>
      <c r="D1312" s="12"/>
      <c r="E1312" s="96" t="s">
        <v>499</v>
      </c>
      <c r="F1312" s="249"/>
      <c r="G1312" s="249"/>
      <c r="H1312" s="249"/>
      <c r="I1312" s="225"/>
    </row>
    <row r="1313" spans="1:9" ht="21.95" customHeight="1" x14ac:dyDescent="0.25">
      <c r="A1313" s="275"/>
      <c r="B1313" s="238" t="s">
        <v>19</v>
      </c>
      <c r="C1313" s="239"/>
      <c r="D1313" s="12"/>
      <c r="E1313" s="133" t="s">
        <v>435</v>
      </c>
      <c r="F1313" s="249"/>
      <c r="G1313" s="249">
        <v>420000</v>
      </c>
      <c r="H1313" s="249"/>
      <c r="I1313" s="225"/>
    </row>
    <row r="1314" spans="1:9" ht="36.75" customHeight="1" x14ac:dyDescent="0.25">
      <c r="A1314" s="380" t="s">
        <v>638</v>
      </c>
      <c r="B1314" s="238"/>
      <c r="C1314" s="235"/>
      <c r="D1314" s="12"/>
      <c r="E1314" s="90" t="s">
        <v>436</v>
      </c>
      <c r="F1314" s="249"/>
      <c r="G1314" s="249"/>
      <c r="H1314" s="249"/>
      <c r="I1314" s="225"/>
    </row>
    <row r="1315" spans="1:9" ht="21.95" customHeight="1" x14ac:dyDescent="0.25">
      <c r="A1315" s="237">
        <v>21020301</v>
      </c>
      <c r="B1315" s="238" t="s">
        <v>19</v>
      </c>
      <c r="C1315" s="239"/>
      <c r="D1315" s="19"/>
      <c r="E1315" s="133" t="s">
        <v>437</v>
      </c>
      <c r="F1315" s="249"/>
      <c r="G1315" s="390"/>
      <c r="H1315" s="249"/>
      <c r="I1315" s="225"/>
    </row>
    <row r="1316" spans="1:9" ht="21.95" customHeight="1" x14ac:dyDescent="0.25">
      <c r="A1316" s="237">
        <v>21020302</v>
      </c>
      <c r="B1316" s="238" t="s">
        <v>19</v>
      </c>
      <c r="C1316" s="239"/>
      <c r="D1316" s="19"/>
      <c r="E1316" s="133" t="s">
        <v>438</v>
      </c>
      <c r="F1316" s="249"/>
      <c r="G1316" s="390"/>
      <c r="H1316" s="249"/>
      <c r="I1316" s="225"/>
    </row>
    <row r="1317" spans="1:9" ht="21.95" customHeight="1" x14ac:dyDescent="0.25">
      <c r="A1317" s="237">
        <v>21020303</v>
      </c>
      <c r="B1317" s="238" t="s">
        <v>19</v>
      </c>
      <c r="C1317" s="239"/>
      <c r="D1317" s="19"/>
      <c r="E1317" s="133" t="s">
        <v>439</v>
      </c>
      <c r="F1317" s="249"/>
      <c r="G1317" s="390"/>
      <c r="H1317" s="249"/>
      <c r="I1317" s="225"/>
    </row>
    <row r="1318" spans="1:9" ht="21.95" customHeight="1" x14ac:dyDescent="0.25">
      <c r="A1318" s="237">
        <v>21020304</v>
      </c>
      <c r="B1318" s="238" t="s">
        <v>19</v>
      </c>
      <c r="C1318" s="239"/>
      <c r="D1318" s="19"/>
      <c r="E1318" s="133" t="s">
        <v>398</v>
      </c>
      <c r="F1318" s="249"/>
      <c r="G1318" s="390"/>
      <c r="H1318" s="249"/>
      <c r="I1318" s="225"/>
    </row>
    <row r="1319" spans="1:9" ht="21.95" customHeight="1" x14ac:dyDescent="0.25">
      <c r="A1319" s="237">
        <v>21020312</v>
      </c>
      <c r="B1319" s="238" t="s">
        <v>19</v>
      </c>
      <c r="C1319" s="239"/>
      <c r="D1319" s="12"/>
      <c r="E1319" s="133" t="s">
        <v>440</v>
      </c>
      <c r="F1319" s="249"/>
      <c r="G1319" s="390"/>
      <c r="H1319" s="249"/>
      <c r="I1319" s="225"/>
    </row>
    <row r="1320" spans="1:9" ht="21.95" customHeight="1" x14ac:dyDescent="0.25">
      <c r="A1320" s="237">
        <v>21020315</v>
      </c>
      <c r="B1320" s="238" t="s">
        <v>19</v>
      </c>
      <c r="C1320" s="239"/>
      <c r="D1320" s="19"/>
      <c r="E1320" s="133" t="s">
        <v>441</v>
      </c>
      <c r="F1320" s="249"/>
      <c r="G1320" s="390"/>
      <c r="H1320" s="249"/>
      <c r="I1320" s="225"/>
    </row>
    <row r="1321" spans="1:9" ht="21.95" customHeight="1" x14ac:dyDescent="0.25">
      <c r="A1321" s="237">
        <v>21020314</v>
      </c>
      <c r="B1321" s="238" t="s">
        <v>19</v>
      </c>
      <c r="C1321" s="239"/>
      <c r="D1321" s="12"/>
      <c r="E1321" s="133" t="s">
        <v>521</v>
      </c>
      <c r="F1321" s="249"/>
      <c r="G1321" s="390"/>
      <c r="H1321" s="249"/>
      <c r="I1321" s="225"/>
    </row>
    <row r="1322" spans="1:9" ht="21.95" customHeight="1" x14ac:dyDescent="0.25">
      <c r="A1322" s="237">
        <v>21020305</v>
      </c>
      <c r="B1322" s="238" t="s">
        <v>19</v>
      </c>
      <c r="C1322" s="239"/>
      <c r="D1322" s="12"/>
      <c r="E1322" s="133" t="s">
        <v>522</v>
      </c>
      <c r="F1322" s="249"/>
      <c r="G1322" s="390"/>
      <c r="H1322" s="249"/>
      <c r="I1322" s="225"/>
    </row>
    <row r="1323" spans="1:9" ht="21.95" customHeight="1" x14ac:dyDescent="0.25">
      <c r="A1323" s="237">
        <v>21020306</v>
      </c>
      <c r="B1323" s="238" t="s">
        <v>19</v>
      </c>
      <c r="C1323" s="239"/>
      <c r="D1323" s="12"/>
      <c r="E1323" s="133" t="s">
        <v>523</v>
      </c>
      <c r="F1323" s="249"/>
      <c r="G1323" s="390"/>
      <c r="H1323" s="249"/>
      <c r="I1323" s="225"/>
    </row>
    <row r="1324" spans="1:9" ht="21.95" customHeight="1" x14ac:dyDescent="0.25">
      <c r="A1324" s="380">
        <v>21020400</v>
      </c>
      <c r="B1324" s="238"/>
      <c r="C1324" s="235"/>
      <c r="D1324" s="12"/>
      <c r="E1324" s="90" t="s">
        <v>451</v>
      </c>
      <c r="F1324" s="249"/>
      <c r="G1324" s="249"/>
      <c r="H1324" s="249"/>
      <c r="I1324" s="225"/>
    </row>
    <row r="1325" spans="1:9" ht="21.95" customHeight="1" x14ac:dyDescent="0.25">
      <c r="A1325" s="381">
        <v>21020401</v>
      </c>
      <c r="B1325" s="238" t="s">
        <v>19</v>
      </c>
      <c r="C1325" s="239"/>
      <c r="D1325" s="12"/>
      <c r="E1325" s="133" t="s">
        <v>437</v>
      </c>
      <c r="F1325" s="249">
        <v>148494.07</v>
      </c>
      <c r="G1325" s="249">
        <v>144169</v>
      </c>
      <c r="H1325" s="249">
        <v>108126.75</v>
      </c>
      <c r="I1325" s="225"/>
    </row>
    <row r="1326" spans="1:9" ht="21.95" customHeight="1" x14ac:dyDescent="0.25">
      <c r="A1326" s="381">
        <v>21020402</v>
      </c>
      <c r="B1326" s="238" t="s">
        <v>19</v>
      </c>
      <c r="C1326" s="239"/>
      <c r="D1326" s="12"/>
      <c r="E1326" s="133" t="s">
        <v>438</v>
      </c>
      <c r="F1326" s="249">
        <v>84853.46</v>
      </c>
      <c r="G1326" s="249">
        <v>82382</v>
      </c>
      <c r="H1326" s="249">
        <v>61786.5</v>
      </c>
      <c r="I1326" s="225"/>
    </row>
    <row r="1327" spans="1:9" ht="21.95" customHeight="1" x14ac:dyDescent="0.25">
      <c r="A1327" s="381">
        <v>21020403</v>
      </c>
      <c r="B1327" s="238" t="s">
        <v>19</v>
      </c>
      <c r="C1327" s="239"/>
      <c r="D1327" s="12"/>
      <c r="E1327" s="133" t="s">
        <v>439</v>
      </c>
      <c r="F1327" s="249">
        <v>5562</v>
      </c>
      <c r="G1327" s="249">
        <v>5400</v>
      </c>
      <c r="H1327" s="249">
        <v>4050</v>
      </c>
      <c r="I1327" s="225"/>
    </row>
    <row r="1328" spans="1:9" ht="21.95" customHeight="1" x14ac:dyDescent="0.25">
      <c r="A1328" s="381">
        <v>21020404</v>
      </c>
      <c r="B1328" s="238" t="s">
        <v>19</v>
      </c>
      <c r="C1328" s="239"/>
      <c r="D1328" s="12"/>
      <c r="E1328" s="133" t="s">
        <v>398</v>
      </c>
      <c r="F1328" s="249">
        <v>2120.77</v>
      </c>
      <c r="G1328" s="249">
        <v>2059</v>
      </c>
      <c r="H1328" s="249">
        <v>1544.25</v>
      </c>
      <c r="I1328" s="225"/>
    </row>
    <row r="1329" spans="1:9" ht="21.95" customHeight="1" x14ac:dyDescent="0.25">
      <c r="A1329" s="381" t="s">
        <v>628</v>
      </c>
      <c r="B1329" s="238" t="s">
        <v>19</v>
      </c>
      <c r="C1329" s="239"/>
      <c r="D1329" s="12"/>
      <c r="E1329" s="133" t="s">
        <v>440</v>
      </c>
      <c r="F1329" s="249"/>
      <c r="G1329" s="249"/>
      <c r="H1329" s="249"/>
      <c r="I1329" s="225"/>
    </row>
    <row r="1330" spans="1:9" ht="21.95" customHeight="1" x14ac:dyDescent="0.25">
      <c r="A1330" s="381">
        <v>21020415</v>
      </c>
      <c r="B1330" s="238" t="s">
        <v>19</v>
      </c>
      <c r="C1330" s="239"/>
      <c r="D1330" s="12"/>
      <c r="E1330" s="133" t="s">
        <v>441</v>
      </c>
      <c r="F1330" s="249">
        <v>45932.85</v>
      </c>
      <c r="G1330" s="249">
        <v>44595</v>
      </c>
      <c r="H1330" s="249">
        <v>33446.25</v>
      </c>
      <c r="I1330" s="225"/>
    </row>
    <row r="1331" spans="1:9" ht="21.95" customHeight="1" x14ac:dyDescent="0.25">
      <c r="A1331" s="380">
        <v>21020500</v>
      </c>
      <c r="B1331" s="234"/>
      <c r="C1331" s="235"/>
      <c r="D1331" s="234"/>
      <c r="E1331" s="90" t="s">
        <v>452</v>
      </c>
      <c r="F1331" s="249"/>
      <c r="G1331" s="249"/>
      <c r="H1331" s="249"/>
      <c r="I1331" s="225"/>
    </row>
    <row r="1332" spans="1:9" ht="21.95" customHeight="1" x14ac:dyDescent="0.25">
      <c r="A1332" s="382" t="s">
        <v>628</v>
      </c>
      <c r="B1332" s="234"/>
      <c r="C1332" s="235"/>
      <c r="D1332" s="234"/>
      <c r="E1332" s="96" t="s">
        <v>477</v>
      </c>
      <c r="F1332" s="249"/>
      <c r="G1332" s="249"/>
      <c r="H1332" s="249"/>
      <c r="I1332" s="225">
        <f>'NORMINAL ROLL'!M926</f>
        <v>960000</v>
      </c>
    </row>
    <row r="1333" spans="1:9" ht="21.95" customHeight="1" x14ac:dyDescent="0.25">
      <c r="A1333" s="382" t="s">
        <v>628</v>
      </c>
      <c r="B1333" s="238" t="s">
        <v>19</v>
      </c>
      <c r="C1333" s="247"/>
      <c r="D1333" s="12"/>
      <c r="E1333" s="133" t="s">
        <v>440</v>
      </c>
      <c r="F1333" s="249"/>
      <c r="G1333" s="249"/>
      <c r="H1333" s="249"/>
      <c r="I1333" s="225"/>
    </row>
    <row r="1334" spans="1:9" ht="21.95" customHeight="1" x14ac:dyDescent="0.25">
      <c r="A1334" s="381" t="s">
        <v>628</v>
      </c>
      <c r="B1334" s="238" t="s">
        <v>19</v>
      </c>
      <c r="C1334" s="235"/>
      <c r="D1334" s="19" t="s">
        <v>15</v>
      </c>
      <c r="E1334" s="96" t="s">
        <v>596</v>
      </c>
      <c r="F1334" s="249">
        <v>49742.82</v>
      </c>
      <c r="G1334" s="249">
        <v>48294</v>
      </c>
      <c r="H1334" s="249">
        <v>36220.5</v>
      </c>
      <c r="I1334" s="225"/>
    </row>
    <row r="1335" spans="1:9" ht="21.95" customHeight="1" x14ac:dyDescent="0.25">
      <c r="A1335" s="382">
        <v>21020520</v>
      </c>
      <c r="B1335" s="238" t="s">
        <v>19</v>
      </c>
      <c r="C1335" s="247"/>
      <c r="D1335" s="19" t="s">
        <v>15</v>
      </c>
      <c r="E1335" s="133" t="s">
        <v>633</v>
      </c>
      <c r="F1335" s="249">
        <v>28423.88</v>
      </c>
      <c r="G1335" s="249">
        <v>27596</v>
      </c>
      <c r="H1335" s="249">
        <v>20697</v>
      </c>
      <c r="I1335" s="225">
        <f>'NORMINAL ROLL'!F926</f>
        <v>156697.08000000002</v>
      </c>
    </row>
    <row r="1336" spans="1:9" ht="21.95" customHeight="1" x14ac:dyDescent="0.25">
      <c r="A1336" s="382">
        <v>21020527</v>
      </c>
      <c r="B1336" s="238" t="s">
        <v>19</v>
      </c>
      <c r="C1336" s="247"/>
      <c r="D1336" s="19" t="s">
        <v>15</v>
      </c>
      <c r="E1336" s="133" t="s">
        <v>595</v>
      </c>
      <c r="F1336" s="249">
        <v>5562</v>
      </c>
      <c r="G1336" s="249">
        <v>5400</v>
      </c>
      <c r="H1336" s="249">
        <v>4050</v>
      </c>
      <c r="I1336" s="225">
        <f>'NORMINAL ROLL'!E926</f>
        <v>112800</v>
      </c>
    </row>
    <row r="1337" spans="1:9" ht="21.95" customHeight="1" x14ac:dyDescent="0.25">
      <c r="A1337" s="382">
        <v>21020504</v>
      </c>
      <c r="B1337" s="238" t="s">
        <v>19</v>
      </c>
      <c r="C1337" s="247"/>
      <c r="D1337" s="19" t="s">
        <v>15</v>
      </c>
      <c r="E1337" s="133" t="s">
        <v>398</v>
      </c>
      <c r="F1337" s="249">
        <v>7105.97</v>
      </c>
      <c r="G1337" s="249">
        <v>6899</v>
      </c>
      <c r="H1337" s="249">
        <v>5174.25</v>
      </c>
      <c r="I1337" s="225"/>
    </row>
    <row r="1338" spans="1:9" ht="21.95" customHeight="1" x14ac:dyDescent="0.25">
      <c r="A1338" s="382" t="s">
        <v>628</v>
      </c>
      <c r="B1338" s="238" t="s">
        <v>19</v>
      </c>
      <c r="C1338" s="247"/>
      <c r="D1338" s="12"/>
      <c r="E1338" s="133" t="s">
        <v>440</v>
      </c>
      <c r="F1338" s="249"/>
      <c r="G1338" s="249"/>
      <c r="H1338" s="249"/>
      <c r="I1338" s="225"/>
    </row>
    <row r="1339" spans="1:9" ht="21.95" customHeight="1" x14ac:dyDescent="0.25">
      <c r="A1339" s="382">
        <v>21020515</v>
      </c>
      <c r="B1339" s="238" t="s">
        <v>19</v>
      </c>
      <c r="C1339" s="247"/>
      <c r="D1339" s="12"/>
      <c r="E1339" s="133" t="s">
        <v>441</v>
      </c>
      <c r="F1339" s="249">
        <v>73969.45</v>
      </c>
      <c r="G1339" s="249">
        <v>71815</v>
      </c>
      <c r="H1339" s="249">
        <v>53861.25</v>
      </c>
      <c r="I1339" s="225"/>
    </row>
    <row r="1340" spans="1:9" ht="21.95" customHeight="1" x14ac:dyDescent="0.25">
      <c r="A1340" s="243">
        <v>21020600</v>
      </c>
      <c r="B1340" s="244"/>
      <c r="C1340" s="245"/>
      <c r="D1340" s="244"/>
      <c r="E1340" s="90" t="s">
        <v>408</v>
      </c>
      <c r="F1340" s="249"/>
      <c r="G1340" s="249"/>
      <c r="H1340" s="249"/>
      <c r="I1340" s="225"/>
    </row>
    <row r="1341" spans="1:9" ht="21.95" customHeight="1" x14ac:dyDescent="0.25">
      <c r="A1341" s="338">
        <v>21020605</v>
      </c>
      <c r="B1341" s="238" t="s">
        <v>19</v>
      </c>
      <c r="C1341" s="247"/>
      <c r="D1341" s="12"/>
      <c r="E1341" s="96" t="s">
        <v>501</v>
      </c>
      <c r="F1341" s="249"/>
      <c r="G1341" s="249"/>
      <c r="H1341" s="249"/>
      <c r="I1341" s="225"/>
    </row>
    <row r="1342" spans="1:9" ht="21.95" customHeight="1" x14ac:dyDescent="0.25">
      <c r="A1342" s="376">
        <v>22020000</v>
      </c>
      <c r="B1342" s="251"/>
      <c r="C1342" s="252"/>
      <c r="D1342" s="251"/>
      <c r="E1342" s="171" t="s">
        <v>410</v>
      </c>
      <c r="F1342" s="249"/>
      <c r="G1342" s="249"/>
      <c r="H1342" s="249"/>
      <c r="I1342" s="225"/>
    </row>
    <row r="1343" spans="1:9" ht="21.95" customHeight="1" x14ac:dyDescent="0.25">
      <c r="A1343" s="376">
        <v>22020100</v>
      </c>
      <c r="B1343" s="251"/>
      <c r="C1343" s="252"/>
      <c r="D1343" s="251"/>
      <c r="E1343" s="171" t="s">
        <v>468</v>
      </c>
      <c r="F1343" s="249"/>
      <c r="G1343" s="249"/>
      <c r="H1343" s="249"/>
      <c r="I1343" s="225"/>
    </row>
    <row r="1344" spans="1:9" ht="21.95" customHeight="1" x14ac:dyDescent="0.25">
      <c r="A1344" s="385">
        <v>22020102</v>
      </c>
      <c r="B1344" s="238" t="s">
        <v>19</v>
      </c>
      <c r="C1344" s="199"/>
      <c r="D1344" s="12"/>
      <c r="E1344" s="242" t="s">
        <v>412</v>
      </c>
      <c r="F1344" s="249"/>
      <c r="G1344" s="249">
        <v>45000</v>
      </c>
      <c r="H1344" s="249"/>
      <c r="I1344" s="249">
        <v>45000</v>
      </c>
    </row>
    <row r="1345" spans="1:9" ht="21.95" customHeight="1" thickBot="1" x14ac:dyDescent="0.3">
      <c r="A1345" s="637">
        <v>22020313</v>
      </c>
      <c r="B1345" s="603" t="s">
        <v>19</v>
      </c>
      <c r="C1345" s="604"/>
      <c r="D1345" s="605"/>
      <c r="E1345" s="638" t="s">
        <v>639</v>
      </c>
      <c r="F1345" s="593">
        <v>3800000</v>
      </c>
      <c r="G1345" s="593">
        <v>2000000</v>
      </c>
      <c r="H1345" s="593">
        <v>278000</v>
      </c>
      <c r="I1345" s="593">
        <v>10000000</v>
      </c>
    </row>
    <row r="1346" spans="1:9" thickBot="1" x14ac:dyDescent="0.3">
      <c r="A1346" s="461"/>
      <c r="B1346" s="462"/>
      <c r="C1346" s="463"/>
      <c r="D1346" s="462"/>
      <c r="E1346" s="598" t="s">
        <v>47</v>
      </c>
      <c r="F1346" s="460">
        <f>SUM(F1309:F1341)</f>
        <v>1018157.0599999999</v>
      </c>
      <c r="G1346" s="460">
        <f>SUM(G1309:G1341)</f>
        <v>1408502</v>
      </c>
      <c r="H1346" s="460">
        <f>SUM(H1309:H1341)</f>
        <v>741376.5</v>
      </c>
      <c r="I1346" s="460">
        <f>SUM(I1309:I1341)</f>
        <v>3177606</v>
      </c>
    </row>
    <row r="1347" spans="1:9" thickBot="1" x14ac:dyDescent="0.3">
      <c r="A1347" s="378"/>
      <c r="B1347" s="228"/>
      <c r="C1347" s="261"/>
      <c r="D1347" s="228"/>
      <c r="E1347" s="279" t="s">
        <v>410</v>
      </c>
      <c r="F1347" s="336">
        <f>SUM(F1344:F1345)</f>
        <v>3800000</v>
      </c>
      <c r="G1347" s="336">
        <f>SUM(G1344:G1345)</f>
        <v>2045000</v>
      </c>
      <c r="H1347" s="336">
        <f>SUM(H1344:H1345)</f>
        <v>278000</v>
      </c>
      <c r="I1347" s="336">
        <f>SUM(I1344:I1345)</f>
        <v>10045000</v>
      </c>
    </row>
    <row r="1348" spans="1:9" thickBot="1" x14ac:dyDescent="0.3">
      <c r="A1348" s="391"/>
      <c r="B1348" s="392"/>
      <c r="C1348" s="393"/>
      <c r="D1348" s="392"/>
      <c r="E1348" s="394" t="s">
        <v>51</v>
      </c>
      <c r="F1348" s="336">
        <f>F1346+F1347</f>
        <v>4818157.0599999996</v>
      </c>
      <c r="G1348" s="336">
        <f>G1346+G1347</f>
        <v>3453502</v>
      </c>
      <c r="H1348" s="336">
        <f>H1346+H1347</f>
        <v>1019376.5</v>
      </c>
      <c r="I1348" s="336">
        <f>I1346+I1347</f>
        <v>13222606</v>
      </c>
    </row>
    <row r="1349" spans="1:9" ht="28.5" x14ac:dyDescent="0.45">
      <c r="A1349" s="1235" t="s">
        <v>0</v>
      </c>
      <c r="B1349" s="1236"/>
      <c r="C1349" s="1236"/>
      <c r="D1349" s="1236"/>
      <c r="E1349" s="1236"/>
      <c r="F1349" s="1236"/>
      <c r="G1349" s="1236"/>
      <c r="H1349" s="1236"/>
      <c r="I1349" s="1237"/>
    </row>
    <row r="1350" spans="1:9" ht="22.5" x14ac:dyDescent="0.3">
      <c r="A1350" s="1238" t="s">
        <v>1</v>
      </c>
      <c r="B1350" s="1239"/>
      <c r="C1350" s="1239"/>
      <c r="D1350" s="1239"/>
      <c r="E1350" s="1239"/>
      <c r="F1350" s="1239"/>
      <c r="G1350" s="1239"/>
      <c r="H1350" s="1239"/>
      <c r="I1350" s="1240"/>
    </row>
    <row r="1351" spans="1:9" ht="27.95" customHeight="1" x14ac:dyDescent="0.3">
      <c r="A1351" s="1238" t="s">
        <v>879</v>
      </c>
      <c r="B1351" s="1239"/>
      <c r="C1351" s="1239"/>
      <c r="D1351" s="1239"/>
      <c r="E1351" s="1239"/>
      <c r="F1351" s="1239"/>
      <c r="G1351" s="1239"/>
      <c r="H1351" s="1239"/>
      <c r="I1351" s="1240"/>
    </row>
    <row r="1352" spans="1:9" ht="27.95" customHeight="1" thickBot="1" x14ac:dyDescent="0.3">
      <c r="A1352" s="1244" t="s">
        <v>369</v>
      </c>
      <c r="B1352" s="1245"/>
      <c r="C1352" s="1245"/>
      <c r="D1352" s="1245"/>
      <c r="E1352" s="1245"/>
      <c r="F1352" s="1245"/>
      <c r="G1352" s="1245"/>
      <c r="H1352" s="1245"/>
      <c r="I1352" s="1246"/>
    </row>
    <row r="1353" spans="1:9" ht="27.95" customHeight="1" thickBot="1" x14ac:dyDescent="0.3">
      <c r="A1353" s="1256" t="s">
        <v>640</v>
      </c>
      <c r="B1353" s="1257"/>
      <c r="C1353" s="1257"/>
      <c r="D1353" s="1257"/>
      <c r="E1353" s="1257"/>
      <c r="F1353" s="1257"/>
      <c r="G1353" s="1257"/>
      <c r="H1353" s="1257"/>
      <c r="I1353" s="1258"/>
    </row>
    <row r="1354" spans="1:9" s="220" customFormat="1" ht="36.75" thickBot="1" x14ac:dyDescent="0.3">
      <c r="A1354" s="395" t="s">
        <v>641</v>
      </c>
      <c r="B1354" s="2" t="s">
        <v>78</v>
      </c>
      <c r="C1354" s="396" t="s">
        <v>371</v>
      </c>
      <c r="D1354" s="397" t="s">
        <v>4</v>
      </c>
      <c r="E1354" s="398" t="s">
        <v>79</v>
      </c>
      <c r="F1354" s="2" t="s">
        <v>372</v>
      </c>
      <c r="G1354" s="2" t="s">
        <v>7</v>
      </c>
      <c r="H1354" s="2" t="s">
        <v>740</v>
      </c>
      <c r="I1354" s="2" t="s">
        <v>882</v>
      </c>
    </row>
    <row r="1355" spans="1:9" ht="21.95" customHeight="1" x14ac:dyDescent="0.25">
      <c r="A1355" s="399">
        <v>22400100101</v>
      </c>
      <c r="B1355" s="400" t="s">
        <v>19</v>
      </c>
      <c r="C1355" s="221"/>
      <c r="D1355" s="6"/>
      <c r="E1355" s="196" t="s">
        <v>642</v>
      </c>
      <c r="F1355" s="222">
        <f>F1419</f>
        <v>13276438.693500001</v>
      </c>
      <c r="G1355" s="222">
        <f>G1419</f>
        <v>35052040.730000004</v>
      </c>
      <c r="H1355" s="222">
        <f>H1419</f>
        <v>8766030.5474999994</v>
      </c>
      <c r="I1355" s="222">
        <f>I1419</f>
        <v>32199735.741999999</v>
      </c>
    </row>
    <row r="1356" spans="1:9" ht="21.95" customHeight="1" x14ac:dyDescent="0.25">
      <c r="A1356" s="385">
        <v>22400100102</v>
      </c>
      <c r="B1356" s="323" t="s">
        <v>19</v>
      </c>
      <c r="C1356" s="199"/>
      <c r="D1356" s="12"/>
      <c r="E1356" s="133" t="s">
        <v>643</v>
      </c>
      <c r="F1356" s="223">
        <f>F1480</f>
        <v>63320567.850000001</v>
      </c>
      <c r="G1356" s="223">
        <f>G1480</f>
        <v>70561997</v>
      </c>
      <c r="H1356" s="223">
        <f>H1480</f>
        <v>27722572.75</v>
      </c>
      <c r="I1356" s="223">
        <f>I1480</f>
        <v>70848408.929999992</v>
      </c>
    </row>
    <row r="1357" spans="1:9" ht="21.95" customHeight="1" x14ac:dyDescent="0.25">
      <c r="A1357" s="385">
        <v>22400100104</v>
      </c>
      <c r="B1357" s="323" t="s">
        <v>19</v>
      </c>
      <c r="C1357" s="199"/>
      <c r="D1357" s="12"/>
      <c r="E1357" s="133" t="s">
        <v>644</v>
      </c>
      <c r="F1357" s="223">
        <f>F1535</f>
        <v>10999832.999999998</v>
      </c>
      <c r="G1357" s="223">
        <f>G1535</f>
        <v>18706140</v>
      </c>
      <c r="H1357" s="223">
        <f>H1535</f>
        <v>10080591</v>
      </c>
      <c r="I1357" s="223">
        <f>I1535</f>
        <v>19840497.5</v>
      </c>
    </row>
    <row r="1358" spans="1:9" ht="21.95" customHeight="1" x14ac:dyDescent="0.25">
      <c r="A1358" s="385">
        <v>22400100105</v>
      </c>
      <c r="B1358" s="323" t="s">
        <v>19</v>
      </c>
      <c r="C1358" s="199"/>
      <c r="D1358" s="12"/>
      <c r="E1358" s="133" t="s">
        <v>645</v>
      </c>
      <c r="F1358" s="223">
        <f>F1599</f>
        <v>37283398.950000003</v>
      </c>
      <c r="G1358" s="223">
        <f>G1599</f>
        <v>61414841</v>
      </c>
      <c r="H1358" s="223">
        <f>H1599</f>
        <v>34446336.75</v>
      </c>
      <c r="I1358" s="223">
        <f>I1599</f>
        <v>56561735.317999996</v>
      </c>
    </row>
    <row r="1359" spans="1:9" ht="21.95" customHeight="1" x14ac:dyDescent="0.25">
      <c r="A1359" s="385">
        <v>22400100106</v>
      </c>
      <c r="B1359" s="323" t="s">
        <v>19</v>
      </c>
      <c r="C1359" s="199"/>
      <c r="D1359" s="12"/>
      <c r="E1359" s="133" t="s">
        <v>646</v>
      </c>
      <c r="F1359" s="223">
        <f>F1654</f>
        <v>7717519</v>
      </c>
      <c r="G1359" s="223">
        <f>G1654</f>
        <v>13511020</v>
      </c>
      <c r="H1359" s="223">
        <f>H1654</f>
        <v>7107515</v>
      </c>
      <c r="I1359" s="223">
        <f>I1654</f>
        <v>13060105.264</v>
      </c>
    </row>
    <row r="1360" spans="1:9" ht="21.95" customHeight="1" thickBot="1" x14ac:dyDescent="0.3">
      <c r="A1360" s="386">
        <v>22400100107</v>
      </c>
      <c r="B1360" s="323" t="s">
        <v>19</v>
      </c>
      <c r="C1360" s="256"/>
      <c r="D1360" s="257"/>
      <c r="E1360" s="144" t="s">
        <v>647</v>
      </c>
      <c r="F1360" s="47">
        <f>F1712</f>
        <v>2526189.023</v>
      </c>
      <c r="G1360" s="47">
        <f>G1712</f>
        <v>3359146.34</v>
      </c>
      <c r="H1360" s="47">
        <f>H1712</f>
        <v>1994359.7549999999</v>
      </c>
      <c r="I1360" s="47">
        <f>I1712</f>
        <v>700000</v>
      </c>
    </row>
    <row r="1361" spans="1:9" ht="21.95" customHeight="1" thickBot="1" x14ac:dyDescent="0.3">
      <c r="A1361" s="378"/>
      <c r="B1361" s="228"/>
      <c r="C1361" s="261"/>
      <c r="D1361" s="228"/>
      <c r="E1361" s="301" t="s">
        <v>51</v>
      </c>
      <c r="F1361" s="302">
        <f>SUM(F1355:F1360)</f>
        <v>135123946.5165</v>
      </c>
      <c r="G1361" s="302">
        <f>SUM(G1355:G1360)</f>
        <v>202605185.07000002</v>
      </c>
      <c r="H1361" s="302">
        <f>SUM(H1355:H1360)</f>
        <v>90117405.802499995</v>
      </c>
      <c r="I1361" s="302">
        <f>SUM(I1355:I1360)</f>
        <v>193210482.75399998</v>
      </c>
    </row>
    <row r="1362" spans="1:9" ht="21.95" customHeight="1" thickBot="1" x14ac:dyDescent="0.3">
      <c r="A1362" s="1270" t="s">
        <v>385</v>
      </c>
      <c r="B1362" s="1270"/>
      <c r="C1362" s="1270"/>
      <c r="D1362" s="1270"/>
      <c r="E1362" s="1270"/>
      <c r="F1362" s="1270"/>
      <c r="G1362" s="1270"/>
      <c r="H1362" s="1270"/>
      <c r="I1362" s="1270"/>
    </row>
    <row r="1363" spans="1:9" ht="21.95" customHeight="1" thickBot="1" x14ac:dyDescent="0.3">
      <c r="A1363" s="378"/>
      <c r="B1363" s="228"/>
      <c r="C1363" s="261"/>
      <c r="D1363" s="228"/>
      <c r="E1363" s="287" t="s">
        <v>47</v>
      </c>
      <c r="F1363" s="302">
        <f t="shared" ref="F1363:I1364" si="14">F1417+F1478+F1533+F1597+F1652+F1710</f>
        <v>46554070.816500001</v>
      </c>
      <c r="G1363" s="302">
        <f t="shared" si="14"/>
        <v>62444285.070000008</v>
      </c>
      <c r="H1363" s="302">
        <f t="shared" si="14"/>
        <v>36753213.802500002</v>
      </c>
      <c r="I1363" s="302">
        <f t="shared" si="14"/>
        <v>60010482.753999993</v>
      </c>
    </row>
    <row r="1364" spans="1:9" ht="21.95" customHeight="1" thickBot="1" x14ac:dyDescent="0.3">
      <c r="A1364" s="378"/>
      <c r="B1364" s="228"/>
      <c r="C1364" s="261"/>
      <c r="D1364" s="228"/>
      <c r="E1364" s="287" t="s">
        <v>410</v>
      </c>
      <c r="F1364" s="302">
        <f t="shared" si="14"/>
        <v>88569875.700000003</v>
      </c>
      <c r="G1364" s="302">
        <f t="shared" si="14"/>
        <v>140160900</v>
      </c>
      <c r="H1364" s="302">
        <f t="shared" si="14"/>
        <v>53364192</v>
      </c>
      <c r="I1364" s="302">
        <f t="shared" si="14"/>
        <v>133200000</v>
      </c>
    </row>
    <row r="1365" spans="1:9" ht="21.95" customHeight="1" thickBot="1" x14ac:dyDescent="0.3">
      <c r="A1365" s="378"/>
      <c r="B1365" s="228"/>
      <c r="C1365" s="261"/>
      <c r="D1365" s="228"/>
      <c r="E1365" s="301" t="s">
        <v>51</v>
      </c>
      <c r="F1365" s="302">
        <f>F1363+F1364</f>
        <v>135123946.5165</v>
      </c>
      <c r="G1365" s="302">
        <f>G1363+G1364</f>
        <v>202605185.06999999</v>
      </c>
      <c r="H1365" s="302">
        <f>H1363+H1364</f>
        <v>90117405.80250001</v>
      </c>
      <c r="I1365" s="302">
        <f>I1363+I1364</f>
        <v>193210482.75400001</v>
      </c>
    </row>
    <row r="1366" spans="1:9" ht="28.5" x14ac:dyDescent="0.45">
      <c r="A1366" s="1235" t="s">
        <v>0</v>
      </c>
      <c r="B1366" s="1236"/>
      <c r="C1366" s="1236"/>
      <c r="D1366" s="1236"/>
      <c r="E1366" s="1236"/>
      <c r="F1366" s="1236"/>
      <c r="G1366" s="1236"/>
      <c r="H1366" s="1236"/>
      <c r="I1366" s="1237"/>
    </row>
    <row r="1367" spans="1:9" ht="22.5" x14ac:dyDescent="0.3">
      <c r="A1367" s="1238" t="s">
        <v>1</v>
      </c>
      <c r="B1367" s="1239"/>
      <c r="C1367" s="1239"/>
      <c r="D1367" s="1239"/>
      <c r="E1367" s="1239"/>
      <c r="F1367" s="1239"/>
      <c r="G1367" s="1239"/>
      <c r="H1367" s="1239"/>
      <c r="I1367" s="1240"/>
    </row>
    <row r="1368" spans="1:9" ht="27.95" customHeight="1" x14ac:dyDescent="0.3">
      <c r="A1368" s="1238" t="s">
        <v>879</v>
      </c>
      <c r="B1368" s="1239"/>
      <c r="C1368" s="1239"/>
      <c r="D1368" s="1239"/>
      <c r="E1368" s="1239"/>
      <c r="F1368" s="1239"/>
      <c r="G1368" s="1239"/>
      <c r="H1368" s="1239"/>
      <c r="I1368" s="1240"/>
    </row>
    <row r="1369" spans="1:9" ht="18.75" customHeight="1" thickBot="1" x14ac:dyDescent="0.3">
      <c r="A1369" s="1244" t="s">
        <v>369</v>
      </c>
      <c r="B1369" s="1245"/>
      <c r="C1369" s="1245"/>
      <c r="D1369" s="1245"/>
      <c r="E1369" s="1245"/>
      <c r="F1369" s="1245"/>
      <c r="G1369" s="1245"/>
      <c r="H1369" s="1245"/>
      <c r="I1369" s="1246"/>
    </row>
    <row r="1370" spans="1:9" thickBot="1" x14ac:dyDescent="0.3">
      <c r="A1370" s="1267" t="s">
        <v>648</v>
      </c>
      <c r="B1370" s="1268"/>
      <c r="C1370" s="1268"/>
      <c r="D1370" s="1268"/>
      <c r="E1370" s="1268"/>
      <c r="F1370" s="1268"/>
      <c r="G1370" s="1268"/>
      <c r="H1370" s="1268"/>
      <c r="I1370" s="1269"/>
    </row>
    <row r="1371" spans="1:9" s="220" customFormat="1" ht="36.75" thickBot="1" x14ac:dyDescent="0.3">
      <c r="A1371" s="595" t="s">
        <v>370</v>
      </c>
      <c r="B1371" s="407" t="s">
        <v>78</v>
      </c>
      <c r="C1371" s="596" t="s">
        <v>371</v>
      </c>
      <c r="D1371" s="407" t="s">
        <v>4</v>
      </c>
      <c r="E1371" s="574" t="s">
        <v>79</v>
      </c>
      <c r="F1371" s="407" t="s">
        <v>372</v>
      </c>
      <c r="G1371" s="407" t="s">
        <v>649</v>
      </c>
      <c r="H1371" s="407" t="s">
        <v>740</v>
      </c>
      <c r="I1371" s="407" t="s">
        <v>650</v>
      </c>
    </row>
    <row r="1372" spans="1:9" ht="21.95" customHeight="1" x14ac:dyDescent="0.25">
      <c r="A1372" s="401">
        <v>20000000</v>
      </c>
      <c r="B1372" s="67"/>
      <c r="C1372" s="402"/>
      <c r="D1372" s="67"/>
      <c r="E1372" s="114" t="s">
        <v>44</v>
      </c>
      <c r="F1372" s="273"/>
      <c r="G1372" s="273"/>
      <c r="H1372" s="273"/>
      <c r="I1372" s="274"/>
    </row>
    <row r="1373" spans="1:9" ht="21.95" customHeight="1" x14ac:dyDescent="0.25">
      <c r="A1373" s="381">
        <v>21000000</v>
      </c>
      <c r="B1373" s="77"/>
      <c r="C1373" s="239"/>
      <c r="D1373" s="77"/>
      <c r="E1373" s="90" t="s">
        <v>47</v>
      </c>
      <c r="F1373" s="224"/>
      <c r="G1373" s="224"/>
      <c r="H1373" s="224"/>
      <c r="I1373" s="236"/>
    </row>
    <row r="1374" spans="1:9" ht="21.95" customHeight="1" x14ac:dyDescent="0.25">
      <c r="A1374" s="381">
        <v>21010000</v>
      </c>
      <c r="B1374" s="77"/>
      <c r="C1374" s="239"/>
      <c r="D1374" s="77"/>
      <c r="E1374" s="90" t="s">
        <v>392</v>
      </c>
      <c r="F1374" s="224"/>
      <c r="G1374" s="224"/>
      <c r="H1374" s="224"/>
      <c r="I1374" s="236"/>
    </row>
    <row r="1375" spans="1:9" ht="21.95" customHeight="1" x14ac:dyDescent="0.25">
      <c r="A1375" s="381">
        <v>21010103</v>
      </c>
      <c r="B1375" s="238" t="s">
        <v>19</v>
      </c>
      <c r="C1375" s="239"/>
      <c r="D1375" s="19" t="s">
        <v>15</v>
      </c>
      <c r="E1375" s="96" t="s">
        <v>431</v>
      </c>
      <c r="F1375" s="224">
        <f>G1375-(G1375*5%)</f>
        <v>1843248.064</v>
      </c>
      <c r="G1375" s="224">
        <v>1940261.12</v>
      </c>
      <c r="H1375" s="224">
        <f>G1375/12*9</f>
        <v>1455195.84</v>
      </c>
      <c r="I1375" s="236"/>
    </row>
    <row r="1376" spans="1:9" ht="21.95" customHeight="1" x14ac:dyDescent="0.25">
      <c r="A1376" s="381">
        <v>21010104</v>
      </c>
      <c r="B1376" s="238" t="s">
        <v>19</v>
      </c>
      <c r="C1376" s="239"/>
      <c r="D1376" s="19" t="s">
        <v>15</v>
      </c>
      <c r="E1376" s="96" t="s">
        <v>432</v>
      </c>
      <c r="F1376" s="224">
        <f t="shared" ref="F1376:F1403" si="15">G1376-(G1376*5%)</f>
        <v>1555255.5450000002</v>
      </c>
      <c r="G1376" s="224">
        <v>1637111.1</v>
      </c>
      <c r="H1376" s="224">
        <f t="shared" ref="H1376:H1403" si="16">G1376/12*9</f>
        <v>1227833.3250000002</v>
      </c>
      <c r="I1376" s="236">
        <f>'NORMINAL ROLL'!D940</f>
        <v>2101108.6800000002</v>
      </c>
    </row>
    <row r="1377" spans="1:9" ht="21.95" customHeight="1" x14ac:dyDescent="0.25">
      <c r="A1377" s="381" t="s">
        <v>651</v>
      </c>
      <c r="B1377" s="238" t="s">
        <v>19</v>
      </c>
      <c r="C1377" s="239"/>
      <c r="D1377" s="12"/>
      <c r="E1377" s="96" t="s">
        <v>433</v>
      </c>
      <c r="F1377" s="224"/>
      <c r="G1377" s="224"/>
      <c r="H1377" s="224"/>
      <c r="I1377" s="236">
        <f>'NORMINAL ROLL'!D933</f>
        <v>0</v>
      </c>
    </row>
    <row r="1378" spans="1:9" ht="21.95" customHeight="1" x14ac:dyDescent="0.25">
      <c r="A1378" s="275"/>
      <c r="B1378" s="238" t="s">
        <v>19</v>
      </c>
      <c r="C1378" s="239"/>
      <c r="D1378" s="12"/>
      <c r="E1378" s="133" t="s">
        <v>435</v>
      </c>
      <c r="F1378" s="224"/>
      <c r="G1378" s="224">
        <v>2940000</v>
      </c>
      <c r="H1378" s="224"/>
      <c r="I1378" s="236"/>
    </row>
    <row r="1379" spans="1:9" ht="34.5" customHeight="1" x14ac:dyDescent="0.25">
      <c r="A1379" s="381">
        <v>21020300</v>
      </c>
      <c r="B1379" s="77"/>
      <c r="C1379" s="239"/>
      <c r="D1379" s="77"/>
      <c r="E1379" s="90" t="s">
        <v>436</v>
      </c>
      <c r="F1379" s="224"/>
      <c r="G1379" s="224"/>
      <c r="H1379" s="224"/>
      <c r="I1379" s="236"/>
    </row>
    <row r="1380" spans="1:9" ht="21.95" customHeight="1" x14ac:dyDescent="0.25">
      <c r="A1380" s="381">
        <v>21020301</v>
      </c>
      <c r="B1380" s="238" t="s">
        <v>19</v>
      </c>
      <c r="C1380" s="239"/>
      <c r="D1380" s="19" t="s">
        <v>15</v>
      </c>
      <c r="E1380" s="133" t="s">
        <v>437</v>
      </c>
      <c r="F1380" s="224">
        <f t="shared" si="15"/>
        <v>487826.42499999999</v>
      </c>
      <c r="G1380" s="224">
        <v>513501.5</v>
      </c>
      <c r="H1380" s="224">
        <f t="shared" si="16"/>
        <v>385126.125</v>
      </c>
      <c r="I1380" s="236"/>
    </row>
    <row r="1381" spans="1:9" ht="21.95" customHeight="1" x14ac:dyDescent="0.25">
      <c r="A1381" s="381">
        <v>21020302</v>
      </c>
      <c r="B1381" s="238" t="s">
        <v>19</v>
      </c>
      <c r="C1381" s="239"/>
      <c r="D1381" s="19" t="s">
        <v>15</v>
      </c>
      <c r="E1381" s="133" t="s">
        <v>438</v>
      </c>
      <c r="F1381" s="224">
        <f t="shared" si="15"/>
        <v>220495.57</v>
      </c>
      <c r="G1381" s="224">
        <v>232100.6</v>
      </c>
      <c r="H1381" s="224">
        <f t="shared" si="16"/>
        <v>174075.45</v>
      </c>
      <c r="I1381" s="236"/>
    </row>
    <row r="1382" spans="1:9" ht="21.95" customHeight="1" x14ac:dyDescent="0.25">
      <c r="A1382" s="381">
        <v>21020303</v>
      </c>
      <c r="B1382" s="238" t="s">
        <v>19</v>
      </c>
      <c r="C1382" s="239"/>
      <c r="D1382" s="19" t="s">
        <v>15</v>
      </c>
      <c r="E1382" s="133" t="s">
        <v>439</v>
      </c>
      <c r="F1382" s="224">
        <f t="shared" si="15"/>
        <v>17302.349999999999</v>
      </c>
      <c r="G1382" s="224">
        <v>18213</v>
      </c>
      <c r="H1382" s="224">
        <f t="shared" si="16"/>
        <v>13659.75</v>
      </c>
      <c r="I1382" s="236"/>
    </row>
    <row r="1383" spans="1:9" ht="21.95" customHeight="1" x14ac:dyDescent="0.25">
      <c r="A1383" s="381">
        <v>21020304</v>
      </c>
      <c r="B1383" s="238" t="s">
        <v>19</v>
      </c>
      <c r="C1383" s="239"/>
      <c r="D1383" s="19" t="s">
        <v>15</v>
      </c>
      <c r="E1383" s="133" t="s">
        <v>398</v>
      </c>
      <c r="F1383" s="224">
        <f t="shared" si="15"/>
        <v>76745.845000000001</v>
      </c>
      <c r="G1383" s="224">
        <v>80785.100000000006</v>
      </c>
      <c r="H1383" s="224">
        <f t="shared" si="16"/>
        <v>60588.825000000004</v>
      </c>
      <c r="I1383" s="236"/>
    </row>
    <row r="1384" spans="1:9" ht="21.95" customHeight="1" x14ac:dyDescent="0.25">
      <c r="A1384" s="381">
        <v>21020312</v>
      </c>
      <c r="B1384" s="238" t="s">
        <v>19</v>
      </c>
      <c r="C1384" s="239"/>
      <c r="D1384" s="12"/>
      <c r="E1384" s="133" t="s">
        <v>440</v>
      </c>
      <c r="F1384" s="224"/>
      <c r="G1384" s="224"/>
      <c r="H1384" s="224"/>
      <c r="I1384" s="236"/>
    </row>
    <row r="1385" spans="1:9" ht="21.95" customHeight="1" x14ac:dyDescent="0.25">
      <c r="A1385" s="381">
        <v>21020315</v>
      </c>
      <c r="B1385" s="238" t="s">
        <v>19</v>
      </c>
      <c r="C1385" s="239"/>
      <c r="D1385" s="19" t="s">
        <v>15</v>
      </c>
      <c r="E1385" s="133" t="s">
        <v>441</v>
      </c>
      <c r="F1385" s="224">
        <f t="shared" si="15"/>
        <v>95523.829999999987</v>
      </c>
      <c r="G1385" s="224">
        <v>100551.4</v>
      </c>
      <c r="H1385" s="224">
        <f t="shared" si="16"/>
        <v>75413.549999999988</v>
      </c>
      <c r="I1385" s="236"/>
    </row>
    <row r="1386" spans="1:9" ht="21.95" customHeight="1" x14ac:dyDescent="0.25">
      <c r="A1386" s="381" t="s">
        <v>652</v>
      </c>
      <c r="B1386" s="238" t="s">
        <v>19</v>
      </c>
      <c r="C1386" s="239"/>
      <c r="D1386" s="19" t="s">
        <v>15</v>
      </c>
      <c r="E1386" s="133" t="s">
        <v>521</v>
      </c>
      <c r="F1386" s="224">
        <f t="shared" si="15"/>
        <v>190732.92499999999</v>
      </c>
      <c r="G1386" s="224">
        <v>200771.5</v>
      </c>
      <c r="H1386" s="224">
        <f t="shared" si="16"/>
        <v>150578.625</v>
      </c>
      <c r="I1386" s="236"/>
    </row>
    <row r="1387" spans="1:9" ht="21.95" customHeight="1" x14ac:dyDescent="0.25">
      <c r="A1387" s="381" t="s">
        <v>653</v>
      </c>
      <c r="B1387" s="238" t="s">
        <v>19</v>
      </c>
      <c r="C1387" s="239"/>
      <c r="D1387" s="19" t="s">
        <v>15</v>
      </c>
      <c r="E1387" s="133" t="s">
        <v>522</v>
      </c>
      <c r="F1387" s="224">
        <f t="shared" si="15"/>
        <v>304399.10450000002</v>
      </c>
      <c r="G1387" s="224">
        <v>320420.11</v>
      </c>
      <c r="H1387" s="224">
        <f t="shared" si="16"/>
        <v>240315.08249999999</v>
      </c>
      <c r="I1387" s="236"/>
    </row>
    <row r="1388" spans="1:9" ht="21.95" customHeight="1" x14ac:dyDescent="0.25">
      <c r="A1388" s="381" t="s">
        <v>654</v>
      </c>
      <c r="B1388" s="238" t="s">
        <v>19</v>
      </c>
      <c r="C1388" s="239"/>
      <c r="D1388" s="19" t="s">
        <v>15</v>
      </c>
      <c r="E1388" s="133" t="s">
        <v>523</v>
      </c>
      <c r="F1388" s="224">
        <f t="shared" si="15"/>
        <v>570204.25</v>
      </c>
      <c r="G1388" s="224">
        <v>600215</v>
      </c>
      <c r="H1388" s="224">
        <f t="shared" si="16"/>
        <v>450161.25</v>
      </c>
      <c r="I1388" s="236"/>
    </row>
    <row r="1389" spans="1:9" ht="21.95" customHeight="1" x14ac:dyDescent="0.25">
      <c r="A1389" s="381">
        <v>21020400</v>
      </c>
      <c r="B1389" s="77"/>
      <c r="C1389" s="239"/>
      <c r="D1389" s="77"/>
      <c r="E1389" s="90" t="s">
        <v>451</v>
      </c>
      <c r="F1389" s="224"/>
      <c r="G1389" s="224"/>
      <c r="H1389" s="224"/>
      <c r="I1389" s="236"/>
    </row>
    <row r="1390" spans="1:9" ht="21.95" customHeight="1" x14ac:dyDescent="0.25">
      <c r="A1390" s="381">
        <v>21020401</v>
      </c>
      <c r="B1390" s="238" t="s">
        <v>19</v>
      </c>
      <c r="C1390" s="239"/>
      <c r="D1390" s="19" t="s">
        <v>15</v>
      </c>
      <c r="E1390" s="133" t="s">
        <v>437</v>
      </c>
      <c r="F1390" s="224">
        <f t="shared" si="15"/>
        <v>448696.11499999999</v>
      </c>
      <c r="G1390" s="224">
        <v>472311.7</v>
      </c>
      <c r="H1390" s="224">
        <f t="shared" si="16"/>
        <v>354233.77500000002</v>
      </c>
      <c r="I1390" s="236">
        <f>'NORMINAL ROLL'!E940</f>
        <v>735388.03800000006</v>
      </c>
    </row>
    <row r="1391" spans="1:9" ht="21.95" customHeight="1" x14ac:dyDescent="0.25">
      <c r="A1391" s="381">
        <v>21020402</v>
      </c>
      <c r="B1391" s="238" t="s">
        <v>19</v>
      </c>
      <c r="C1391" s="239"/>
      <c r="D1391" s="19" t="s">
        <v>15</v>
      </c>
      <c r="E1391" s="133" t="s">
        <v>438</v>
      </c>
      <c r="F1391" s="224">
        <f t="shared" si="15"/>
        <v>217246.28499999997</v>
      </c>
      <c r="G1391" s="224">
        <v>228680.3</v>
      </c>
      <c r="H1391" s="224">
        <f t="shared" si="16"/>
        <v>171510.22499999998</v>
      </c>
      <c r="I1391" s="236">
        <f>'NORMINAL ROLL'!F940</f>
        <v>420221.73600000003</v>
      </c>
    </row>
    <row r="1392" spans="1:9" ht="21.95" customHeight="1" x14ac:dyDescent="0.25">
      <c r="A1392" s="381">
        <v>21020403</v>
      </c>
      <c r="B1392" s="238" t="s">
        <v>19</v>
      </c>
      <c r="C1392" s="239"/>
      <c r="D1392" s="19" t="s">
        <v>15</v>
      </c>
      <c r="E1392" s="133" t="s">
        <v>439</v>
      </c>
      <c r="F1392" s="224">
        <f t="shared" si="15"/>
        <v>38527.25</v>
      </c>
      <c r="G1392" s="224">
        <v>40555</v>
      </c>
      <c r="H1392" s="224">
        <f t="shared" si="16"/>
        <v>30416.25</v>
      </c>
      <c r="I1392" s="236">
        <f>'NORMINAL ROLL'!G940</f>
        <v>41044</v>
      </c>
    </row>
    <row r="1393" spans="1:9" ht="21.95" customHeight="1" x14ac:dyDescent="0.25">
      <c r="A1393" s="381">
        <v>21020404</v>
      </c>
      <c r="B1393" s="238" t="s">
        <v>19</v>
      </c>
      <c r="C1393" s="239"/>
      <c r="D1393" s="19" t="s">
        <v>15</v>
      </c>
      <c r="E1393" s="133" t="s">
        <v>398</v>
      </c>
      <c r="F1393" s="224">
        <f t="shared" si="15"/>
        <v>76422.085000000006</v>
      </c>
      <c r="G1393" s="224">
        <v>80444.3</v>
      </c>
      <c r="H1393" s="224">
        <f t="shared" si="16"/>
        <v>60333.224999999999</v>
      </c>
      <c r="I1393" s="236">
        <f>'NORMINAL ROLL'!H940</f>
        <v>105055.43400000001</v>
      </c>
    </row>
    <row r="1394" spans="1:9" ht="21.95" customHeight="1" x14ac:dyDescent="0.25">
      <c r="A1394" s="381">
        <v>21020412</v>
      </c>
      <c r="B1394" s="238" t="s">
        <v>19</v>
      </c>
      <c r="C1394" s="239"/>
      <c r="D1394" s="12"/>
      <c r="E1394" s="133" t="s">
        <v>440</v>
      </c>
      <c r="F1394" s="224"/>
      <c r="G1394" s="224"/>
      <c r="H1394" s="224"/>
      <c r="I1394" s="236"/>
    </row>
    <row r="1395" spans="1:9" ht="21.95" customHeight="1" x14ac:dyDescent="0.25">
      <c r="A1395" s="381" t="s">
        <v>1467</v>
      </c>
      <c r="B1395" s="238"/>
      <c r="C1395" s="239"/>
      <c r="D1395" s="12"/>
      <c r="E1395" s="133" t="s">
        <v>477</v>
      </c>
      <c r="F1395" s="224"/>
      <c r="G1395" s="224"/>
      <c r="H1395" s="224"/>
      <c r="I1395" s="236">
        <f>'NORMINAL ROLL'!M940</f>
        <v>2880000</v>
      </c>
    </row>
    <row r="1396" spans="1:9" ht="21.95" customHeight="1" x14ac:dyDescent="0.25">
      <c r="A1396" s="381">
        <v>21020415</v>
      </c>
      <c r="B1396" s="238" t="s">
        <v>19</v>
      </c>
      <c r="C1396" s="239"/>
      <c r="D1396" s="19" t="s">
        <v>15</v>
      </c>
      <c r="E1396" s="133" t="s">
        <v>441</v>
      </c>
      <c r="F1396" s="224">
        <f t="shared" si="15"/>
        <v>143822.39999999999</v>
      </c>
      <c r="G1396" s="224">
        <v>151392</v>
      </c>
      <c r="H1396" s="224">
        <f t="shared" si="16"/>
        <v>113544</v>
      </c>
      <c r="I1396" s="236">
        <f>'NORMINAL ROLL'!I940</f>
        <v>412718.15399999998</v>
      </c>
    </row>
    <row r="1397" spans="1:9" ht="21.95" customHeight="1" x14ac:dyDescent="0.25">
      <c r="A1397" s="380">
        <v>21020500</v>
      </c>
      <c r="B1397" s="234"/>
      <c r="C1397" s="235"/>
      <c r="D1397" s="234"/>
      <c r="E1397" s="90" t="s">
        <v>452</v>
      </c>
      <c r="F1397" s="224"/>
      <c r="G1397" s="224"/>
      <c r="H1397" s="224"/>
      <c r="I1397" s="236"/>
    </row>
    <row r="1398" spans="1:9" ht="21.95" customHeight="1" x14ac:dyDescent="0.25">
      <c r="A1398" s="381">
        <v>21020501</v>
      </c>
      <c r="B1398" s="238" t="s">
        <v>19</v>
      </c>
      <c r="C1398" s="239"/>
      <c r="D1398" s="12"/>
      <c r="E1398" s="133" t="s">
        <v>437</v>
      </c>
      <c r="F1398" s="224">
        <f t="shared" si="15"/>
        <v>46224.15</v>
      </c>
      <c r="G1398" s="224">
        <v>48657</v>
      </c>
      <c r="H1398" s="224">
        <f t="shared" si="16"/>
        <v>36492.75</v>
      </c>
      <c r="I1398" s="236">
        <f t="shared" ref="I1398:I1401" si="17">G1398+(G1398*10%)</f>
        <v>53522.7</v>
      </c>
    </row>
    <row r="1399" spans="1:9" ht="21.95" customHeight="1" x14ac:dyDescent="0.25">
      <c r="A1399" s="382">
        <v>21020502</v>
      </c>
      <c r="B1399" s="238" t="s">
        <v>19</v>
      </c>
      <c r="C1399" s="247"/>
      <c r="D1399" s="12"/>
      <c r="E1399" s="133" t="s">
        <v>438</v>
      </c>
      <c r="F1399" s="224">
        <f t="shared" si="15"/>
        <v>25754.5</v>
      </c>
      <c r="G1399" s="224">
        <v>27110</v>
      </c>
      <c r="H1399" s="224">
        <f t="shared" si="16"/>
        <v>20332.5</v>
      </c>
      <c r="I1399" s="236">
        <f t="shared" si="17"/>
        <v>29821</v>
      </c>
    </row>
    <row r="1400" spans="1:9" ht="21.95" customHeight="1" x14ac:dyDescent="0.25">
      <c r="A1400" s="382">
        <v>21020503</v>
      </c>
      <c r="B1400" s="238" t="s">
        <v>19</v>
      </c>
      <c r="C1400" s="247"/>
      <c r="D1400" s="12"/>
      <c r="E1400" s="133" t="s">
        <v>439</v>
      </c>
      <c r="F1400" s="224">
        <f t="shared" si="15"/>
        <v>5130</v>
      </c>
      <c r="G1400" s="224">
        <v>5400</v>
      </c>
      <c r="H1400" s="224">
        <f t="shared" si="16"/>
        <v>4050</v>
      </c>
      <c r="I1400" s="236">
        <f t="shared" si="17"/>
        <v>5940</v>
      </c>
    </row>
    <row r="1401" spans="1:9" ht="21.95" customHeight="1" x14ac:dyDescent="0.25">
      <c r="A1401" s="382">
        <v>21020504</v>
      </c>
      <c r="B1401" s="238" t="s">
        <v>19</v>
      </c>
      <c r="C1401" s="247"/>
      <c r="D1401" s="12"/>
      <c r="E1401" s="133" t="s">
        <v>398</v>
      </c>
      <c r="F1401" s="224">
        <f t="shared" si="15"/>
        <v>6441</v>
      </c>
      <c r="G1401" s="224">
        <v>6780</v>
      </c>
      <c r="H1401" s="224">
        <f t="shared" si="16"/>
        <v>5085</v>
      </c>
      <c r="I1401" s="236">
        <f t="shared" si="17"/>
        <v>7458</v>
      </c>
    </row>
    <row r="1402" spans="1:9" ht="21.95" customHeight="1" x14ac:dyDescent="0.25">
      <c r="A1402" s="382" t="s">
        <v>628</v>
      </c>
      <c r="B1402" s="238" t="s">
        <v>19</v>
      </c>
      <c r="C1402" s="247"/>
      <c r="D1402" s="12"/>
      <c r="E1402" s="133" t="s">
        <v>440</v>
      </c>
      <c r="F1402" s="224"/>
      <c r="G1402" s="224"/>
      <c r="H1402" s="224"/>
      <c r="I1402" s="236"/>
    </row>
    <row r="1403" spans="1:9" ht="21.95" customHeight="1" x14ac:dyDescent="0.25">
      <c r="A1403" s="382">
        <v>21020515</v>
      </c>
      <c r="B1403" s="238" t="s">
        <v>19</v>
      </c>
      <c r="C1403" s="247"/>
      <c r="D1403" s="12"/>
      <c r="E1403" s="133" t="s">
        <v>441</v>
      </c>
      <c r="F1403" s="224">
        <f t="shared" si="15"/>
        <v>6441</v>
      </c>
      <c r="G1403" s="224">
        <v>6780</v>
      </c>
      <c r="H1403" s="224">
        <f t="shared" si="16"/>
        <v>5085</v>
      </c>
      <c r="I1403" s="236">
        <f t="shared" ref="I1403" si="18">G1403+(G1403*10%)</f>
        <v>7458</v>
      </c>
    </row>
    <row r="1404" spans="1:9" ht="21.95" customHeight="1" x14ac:dyDescent="0.25">
      <c r="A1404" s="243">
        <v>21020600</v>
      </c>
      <c r="B1404" s="244"/>
      <c r="C1404" s="245"/>
      <c r="D1404" s="244"/>
      <c r="E1404" s="90" t="s">
        <v>408</v>
      </c>
      <c r="F1404" s="249"/>
      <c r="G1404" s="249"/>
      <c r="H1404" s="249"/>
      <c r="I1404" s="225"/>
    </row>
    <row r="1405" spans="1:9" ht="21.95" customHeight="1" x14ac:dyDescent="0.25">
      <c r="A1405" s="338">
        <v>21020605</v>
      </c>
      <c r="B1405" s="238" t="s">
        <v>19</v>
      </c>
      <c r="C1405" s="247"/>
      <c r="D1405" s="12"/>
      <c r="E1405" s="96" t="s">
        <v>501</v>
      </c>
      <c r="F1405" s="249"/>
      <c r="G1405" s="249"/>
      <c r="H1405" s="249"/>
      <c r="I1405" s="225"/>
    </row>
    <row r="1406" spans="1:9" ht="21.95" customHeight="1" x14ac:dyDescent="0.25">
      <c r="A1406" s="385">
        <v>22020000</v>
      </c>
      <c r="B1406" s="12"/>
      <c r="C1406" s="199"/>
      <c r="D1406" s="12"/>
      <c r="E1406" s="171" t="s">
        <v>410</v>
      </c>
      <c r="F1406" s="224"/>
      <c r="G1406" s="224"/>
      <c r="H1406" s="224"/>
      <c r="I1406" s="236"/>
    </row>
    <row r="1407" spans="1:9" ht="21.95" customHeight="1" x14ac:dyDescent="0.25">
      <c r="A1407" s="385">
        <v>22020100</v>
      </c>
      <c r="B1407" s="12"/>
      <c r="C1407" s="199"/>
      <c r="D1407" s="12"/>
      <c r="E1407" s="171" t="s">
        <v>468</v>
      </c>
      <c r="F1407" s="224"/>
      <c r="G1407" s="224"/>
      <c r="H1407" s="224"/>
      <c r="I1407" s="236"/>
    </row>
    <row r="1408" spans="1:9" ht="21.95" customHeight="1" x14ac:dyDescent="0.3">
      <c r="A1408" s="615">
        <v>22020101</v>
      </c>
      <c r="B1408" s="238" t="s">
        <v>19</v>
      </c>
      <c r="C1408" s="369"/>
      <c r="D1408" s="366"/>
      <c r="E1408" s="365" t="s">
        <v>469</v>
      </c>
      <c r="F1408" s="13"/>
      <c r="G1408" s="224"/>
      <c r="H1408" s="13"/>
      <c r="I1408" s="236"/>
    </row>
    <row r="1409" spans="1:9" ht="21.95" customHeight="1" x14ac:dyDescent="0.3">
      <c r="A1409" s="615">
        <v>22020102</v>
      </c>
      <c r="B1409" s="238" t="s">
        <v>19</v>
      </c>
      <c r="C1409" s="369"/>
      <c r="D1409" s="19" t="s">
        <v>15</v>
      </c>
      <c r="E1409" s="365" t="s">
        <v>412</v>
      </c>
      <c r="F1409" s="13"/>
      <c r="G1409" s="224">
        <v>400000</v>
      </c>
      <c r="H1409" s="384">
        <v>267000</v>
      </c>
      <c r="I1409" s="224">
        <v>400000</v>
      </c>
    </row>
    <row r="1410" spans="1:9" ht="21.95" customHeight="1" x14ac:dyDescent="0.3">
      <c r="A1410" s="615">
        <v>22020103</v>
      </c>
      <c r="B1410" s="238" t="s">
        <v>19</v>
      </c>
      <c r="C1410" s="369"/>
      <c r="D1410" s="366"/>
      <c r="E1410" s="365" t="s">
        <v>470</v>
      </c>
      <c r="F1410" s="13"/>
      <c r="G1410" s="224"/>
      <c r="H1410" s="13"/>
      <c r="I1410" s="224"/>
    </row>
    <row r="1411" spans="1:9" ht="21.95" customHeight="1" x14ac:dyDescent="0.3">
      <c r="A1411" s="615">
        <v>22020104</v>
      </c>
      <c r="B1411" s="238" t="s">
        <v>19</v>
      </c>
      <c r="C1411" s="369"/>
      <c r="D1411" s="366"/>
      <c r="E1411" s="365" t="s">
        <v>413</v>
      </c>
      <c r="F1411" s="13"/>
      <c r="G1411" s="224"/>
      <c r="H1411" s="13"/>
      <c r="I1411" s="224"/>
    </row>
    <row r="1412" spans="1:9" ht="21.95" customHeight="1" x14ac:dyDescent="0.25">
      <c r="A1412" s="381">
        <v>21020600</v>
      </c>
      <c r="B1412" s="77"/>
      <c r="C1412" s="239"/>
      <c r="D1412" s="77"/>
      <c r="E1412" s="180" t="s">
        <v>655</v>
      </c>
      <c r="F1412" s="403"/>
      <c r="G1412" s="403"/>
      <c r="H1412" s="403"/>
      <c r="I1412" s="403"/>
    </row>
    <row r="1413" spans="1:9" ht="21.95" customHeight="1" x14ac:dyDescent="0.25">
      <c r="A1413" s="381">
        <v>21020605</v>
      </c>
      <c r="B1413" s="238" t="s">
        <v>19</v>
      </c>
      <c r="C1413" s="239"/>
      <c r="D1413" s="12"/>
      <c r="E1413" s="133" t="s">
        <v>501</v>
      </c>
      <c r="F1413" s="403"/>
      <c r="G1413" s="403"/>
      <c r="H1413" s="403"/>
      <c r="I1413" s="403"/>
    </row>
    <row r="1414" spans="1:9" ht="21.95" customHeight="1" x14ac:dyDescent="0.25">
      <c r="A1414" s="385">
        <v>22020400</v>
      </c>
      <c r="B1414" s="12"/>
      <c r="C1414" s="199"/>
      <c r="D1414" s="12"/>
      <c r="E1414" s="171" t="s">
        <v>527</v>
      </c>
      <c r="F1414" s="224"/>
      <c r="G1414" s="224"/>
      <c r="H1414" s="224"/>
      <c r="I1414" s="224"/>
    </row>
    <row r="1415" spans="1:9" ht="21.95" customHeight="1" x14ac:dyDescent="0.25">
      <c r="A1415" s="385">
        <v>22020413</v>
      </c>
      <c r="B1415" s="238" t="s">
        <v>19</v>
      </c>
      <c r="C1415" s="199"/>
      <c r="D1415" s="19" t="s">
        <v>15</v>
      </c>
      <c r="E1415" s="188" t="s">
        <v>656</v>
      </c>
      <c r="F1415" s="224">
        <v>3450000</v>
      </c>
      <c r="G1415" s="224">
        <v>20000000</v>
      </c>
      <c r="H1415" s="224">
        <v>1125000</v>
      </c>
      <c r="I1415" s="224">
        <v>20000000</v>
      </c>
    </row>
    <row r="1416" spans="1:9" ht="21.95" customHeight="1" thickBot="1" x14ac:dyDescent="0.3">
      <c r="A1416" s="637" t="s">
        <v>657</v>
      </c>
      <c r="B1416" s="603" t="s">
        <v>19</v>
      </c>
      <c r="C1416" s="604"/>
      <c r="D1416" s="605"/>
      <c r="E1416" s="628" t="s">
        <v>658</v>
      </c>
      <c r="F1416" s="607">
        <v>3450000</v>
      </c>
      <c r="G1416" s="607">
        <v>5000000</v>
      </c>
      <c r="H1416" s="607">
        <v>2340000</v>
      </c>
      <c r="I1416" s="607">
        <v>5000000</v>
      </c>
    </row>
    <row r="1417" spans="1:9" ht="21.95" customHeight="1" thickBot="1" x14ac:dyDescent="0.3">
      <c r="A1417" s="639"/>
      <c r="B1417" s="640"/>
      <c r="C1417" s="641"/>
      <c r="D1417" s="640"/>
      <c r="E1417" s="598" t="s">
        <v>449</v>
      </c>
      <c r="F1417" s="620">
        <f>SUM(F1375:F1406)</f>
        <v>6376438.693500001</v>
      </c>
      <c r="G1417" s="620">
        <f>SUM(G1375:G1406)</f>
        <v>9652040.7300000004</v>
      </c>
      <c r="H1417" s="620">
        <f>SUM(H1375:H1406)</f>
        <v>5034030.5474999994</v>
      </c>
      <c r="I1417" s="620">
        <f>SUM(I1375:I1406)</f>
        <v>6799735.7420000006</v>
      </c>
    </row>
    <row r="1418" spans="1:9" ht="21.95" customHeight="1" thickBot="1" x14ac:dyDescent="0.3">
      <c r="A1418" s="404"/>
      <c r="B1418" s="405"/>
      <c r="C1418" s="406"/>
      <c r="D1418" s="405"/>
      <c r="E1418" s="279" t="s">
        <v>410</v>
      </c>
      <c r="F1418" s="312">
        <f>SUM(F1408:F1416)</f>
        <v>6900000</v>
      </c>
      <c r="G1418" s="312">
        <f>SUM(G1408:G1416)</f>
        <v>25400000</v>
      </c>
      <c r="H1418" s="312">
        <f>SUM(H1408:H1416)</f>
        <v>3732000</v>
      </c>
      <c r="I1418" s="312">
        <f>SUM(I1408:I1416)</f>
        <v>25400000</v>
      </c>
    </row>
    <row r="1419" spans="1:9" ht="21.95" customHeight="1" thickBot="1" x14ac:dyDescent="0.3">
      <c r="A1419" s="404"/>
      <c r="B1419" s="405"/>
      <c r="C1419" s="406"/>
      <c r="D1419" s="405"/>
      <c r="E1419" s="279" t="s">
        <v>51</v>
      </c>
      <c r="F1419" s="312">
        <f>F1417+F1418</f>
        <v>13276438.693500001</v>
      </c>
      <c r="G1419" s="312">
        <f>G1417+G1418</f>
        <v>35052040.730000004</v>
      </c>
      <c r="H1419" s="312">
        <f>H1417+H1418</f>
        <v>8766030.5474999994</v>
      </c>
      <c r="I1419" s="312">
        <f>I1417+I1418</f>
        <v>32199735.741999999</v>
      </c>
    </row>
    <row r="1420" spans="1:9" ht="28.5" x14ac:dyDescent="0.45">
      <c r="A1420" s="1235" t="s">
        <v>0</v>
      </c>
      <c r="B1420" s="1236"/>
      <c r="C1420" s="1236"/>
      <c r="D1420" s="1236"/>
      <c r="E1420" s="1236"/>
      <c r="F1420" s="1236"/>
      <c r="G1420" s="1236"/>
      <c r="H1420" s="1236"/>
      <c r="I1420" s="1237"/>
    </row>
    <row r="1421" spans="1:9" ht="22.5" x14ac:dyDescent="0.3">
      <c r="A1421" s="1238" t="s">
        <v>1</v>
      </c>
      <c r="B1421" s="1239"/>
      <c r="C1421" s="1239"/>
      <c r="D1421" s="1239"/>
      <c r="E1421" s="1239"/>
      <c r="F1421" s="1239"/>
      <c r="G1421" s="1239"/>
      <c r="H1421" s="1239"/>
      <c r="I1421" s="1240"/>
    </row>
    <row r="1422" spans="1:9" ht="22.5" x14ac:dyDescent="0.3">
      <c r="A1422" s="1238" t="s">
        <v>879</v>
      </c>
      <c r="B1422" s="1239"/>
      <c r="C1422" s="1239"/>
      <c r="D1422" s="1239"/>
      <c r="E1422" s="1239"/>
      <c r="F1422" s="1239"/>
      <c r="G1422" s="1239"/>
      <c r="H1422" s="1239"/>
      <c r="I1422" s="1240"/>
    </row>
    <row r="1423" spans="1:9" ht="18.75" customHeight="1" thickBot="1" x14ac:dyDescent="0.3">
      <c r="A1423" s="1244" t="s">
        <v>369</v>
      </c>
      <c r="B1423" s="1245"/>
      <c r="C1423" s="1245"/>
      <c r="D1423" s="1245"/>
      <c r="E1423" s="1245"/>
      <c r="F1423" s="1245"/>
      <c r="G1423" s="1245"/>
      <c r="H1423" s="1245"/>
      <c r="I1423" s="1246"/>
    </row>
    <row r="1424" spans="1:9" thickBot="1" x14ac:dyDescent="0.3">
      <c r="A1424" s="1260" t="s">
        <v>659</v>
      </c>
      <c r="B1424" s="1261"/>
      <c r="C1424" s="1261"/>
      <c r="D1424" s="1261"/>
      <c r="E1424" s="1261"/>
      <c r="F1424" s="1261"/>
      <c r="G1424" s="1261"/>
      <c r="H1424" s="1261"/>
      <c r="I1424" s="1262"/>
    </row>
    <row r="1425" spans="1:9" s="220" customFormat="1" ht="36.75" thickBot="1" x14ac:dyDescent="0.3">
      <c r="A1425" s="595" t="s">
        <v>370</v>
      </c>
      <c r="B1425" s="407" t="s">
        <v>78</v>
      </c>
      <c r="C1425" s="596" t="s">
        <v>371</v>
      </c>
      <c r="D1425" s="407" t="s">
        <v>4</v>
      </c>
      <c r="E1425" s="574" t="s">
        <v>79</v>
      </c>
      <c r="F1425" s="407" t="s">
        <v>372</v>
      </c>
      <c r="G1425" s="407" t="s">
        <v>7</v>
      </c>
      <c r="H1425" s="407" t="s">
        <v>740</v>
      </c>
      <c r="I1425" s="407" t="s">
        <v>882</v>
      </c>
    </row>
    <row r="1426" spans="1:9" ht="21.95" customHeight="1" x14ac:dyDescent="0.25">
      <c r="A1426" s="401">
        <v>20000000</v>
      </c>
      <c r="B1426" s="67"/>
      <c r="C1426" s="402"/>
      <c r="D1426" s="67"/>
      <c r="E1426" s="114" t="s">
        <v>44</v>
      </c>
      <c r="F1426" s="408"/>
      <c r="G1426" s="408"/>
      <c r="H1426" s="408"/>
      <c r="I1426" s="409"/>
    </row>
    <row r="1427" spans="1:9" ht="21.95" customHeight="1" x14ac:dyDescent="0.25">
      <c r="A1427" s="381">
        <v>21000000</v>
      </c>
      <c r="B1427" s="77"/>
      <c r="C1427" s="239"/>
      <c r="D1427" s="77"/>
      <c r="E1427" s="90" t="s">
        <v>47</v>
      </c>
      <c r="F1427" s="403"/>
      <c r="G1427" s="403"/>
      <c r="H1427" s="403"/>
      <c r="I1427" s="372"/>
    </row>
    <row r="1428" spans="1:9" ht="21.95" customHeight="1" x14ac:dyDescent="0.25">
      <c r="A1428" s="381">
        <v>21010000</v>
      </c>
      <c r="B1428" s="77"/>
      <c r="C1428" s="239"/>
      <c r="D1428" s="77"/>
      <c r="E1428" s="90" t="s">
        <v>392</v>
      </c>
      <c r="F1428" s="403"/>
      <c r="G1428" s="403"/>
      <c r="H1428" s="403"/>
      <c r="I1428" s="372"/>
    </row>
    <row r="1429" spans="1:9" ht="21.95" customHeight="1" x14ac:dyDescent="0.25">
      <c r="A1429" s="381">
        <v>21010103</v>
      </c>
      <c r="B1429" s="238" t="s">
        <v>19</v>
      </c>
      <c r="C1429" s="239"/>
      <c r="D1429" s="19" t="s">
        <v>15</v>
      </c>
      <c r="E1429" s="96" t="s">
        <v>431</v>
      </c>
      <c r="F1429" s="224">
        <f>G1429-(G1429*5%)</f>
        <v>936082.5</v>
      </c>
      <c r="G1429" s="403">
        <v>985350</v>
      </c>
      <c r="H1429" s="224">
        <f>G1429/12*9</f>
        <v>739012.5</v>
      </c>
      <c r="I1429" s="236">
        <f>'NORMINAL ROLL'!D956</f>
        <v>3689267.9999999981</v>
      </c>
    </row>
    <row r="1430" spans="1:9" ht="21.95" customHeight="1" x14ac:dyDescent="0.25">
      <c r="A1430" s="381">
        <v>21010104</v>
      </c>
      <c r="B1430" s="238" t="s">
        <v>19</v>
      </c>
      <c r="C1430" s="239"/>
      <c r="D1430" s="19" t="s">
        <v>15</v>
      </c>
      <c r="E1430" s="96" t="s">
        <v>432</v>
      </c>
      <c r="F1430" s="224">
        <f t="shared" ref="F1430:F1452" si="19">G1430-(G1430*5%)</f>
        <v>4746810.8499999996</v>
      </c>
      <c r="G1430" s="403">
        <v>4996643</v>
      </c>
      <c r="H1430" s="224">
        <f t="shared" ref="H1430:H1452" si="20">G1430/12*9</f>
        <v>3747482.25</v>
      </c>
      <c r="I1430" s="236">
        <f>'NORMINAL ROLL'!D950</f>
        <v>3656812.2000000007</v>
      </c>
    </row>
    <row r="1431" spans="1:9" ht="21.95" customHeight="1" x14ac:dyDescent="0.25">
      <c r="A1431" s="381" t="s">
        <v>651</v>
      </c>
      <c r="B1431" s="238" t="s">
        <v>19</v>
      </c>
      <c r="C1431" s="239"/>
      <c r="D1431" s="12"/>
      <c r="E1431" s="96" t="s">
        <v>433</v>
      </c>
      <c r="F1431" s="224"/>
      <c r="G1431" s="403"/>
      <c r="H1431" s="224"/>
      <c r="I1431" s="236"/>
    </row>
    <row r="1432" spans="1:9" ht="21.95" customHeight="1" x14ac:dyDescent="0.25">
      <c r="A1432" s="237">
        <v>21010106</v>
      </c>
      <c r="B1432" s="238" t="s">
        <v>19</v>
      </c>
      <c r="C1432" s="239"/>
      <c r="D1432" s="12"/>
      <c r="E1432" s="96" t="s">
        <v>499</v>
      </c>
      <c r="F1432" s="224"/>
      <c r="G1432" s="403"/>
      <c r="H1432" s="224"/>
      <c r="I1432" s="236"/>
    </row>
    <row r="1433" spans="1:9" ht="21.95" customHeight="1" x14ac:dyDescent="0.25">
      <c r="A1433" s="275"/>
      <c r="B1433" s="238" t="s">
        <v>19</v>
      </c>
      <c r="C1433" s="239"/>
      <c r="D1433" s="12"/>
      <c r="E1433" s="133" t="s">
        <v>435</v>
      </c>
      <c r="F1433" s="224"/>
      <c r="G1433" s="403">
        <v>2940000</v>
      </c>
      <c r="H1433" s="224"/>
      <c r="I1433" s="236"/>
    </row>
    <row r="1434" spans="1:9" ht="21.95" customHeight="1" x14ac:dyDescent="0.25">
      <c r="A1434" s="381">
        <v>21020300</v>
      </c>
      <c r="B1434" s="77"/>
      <c r="C1434" s="239"/>
      <c r="D1434" s="77"/>
      <c r="E1434" s="90" t="s">
        <v>436</v>
      </c>
      <c r="F1434" s="224"/>
      <c r="G1434" s="403"/>
      <c r="H1434" s="224"/>
      <c r="I1434" s="236"/>
    </row>
    <row r="1435" spans="1:9" ht="21.95" customHeight="1" x14ac:dyDescent="0.25">
      <c r="A1435" s="381">
        <v>21020301</v>
      </c>
      <c r="B1435" s="238" t="s">
        <v>19</v>
      </c>
      <c r="C1435" s="239"/>
      <c r="D1435" s="19" t="s">
        <v>15</v>
      </c>
      <c r="E1435" s="133" t="s">
        <v>437</v>
      </c>
      <c r="F1435" s="224">
        <f t="shared" si="19"/>
        <v>265879.34999999998</v>
      </c>
      <c r="G1435" s="403">
        <v>279873</v>
      </c>
      <c r="H1435" s="224">
        <f t="shared" si="20"/>
        <v>209904.75</v>
      </c>
      <c r="I1435" s="236">
        <f>'NORMINAL ROLL'!E956</f>
        <v>1291243.7999999993</v>
      </c>
    </row>
    <row r="1436" spans="1:9" ht="21.95" customHeight="1" x14ac:dyDescent="0.25">
      <c r="A1436" s="381">
        <v>21020302</v>
      </c>
      <c r="B1436" s="238" t="s">
        <v>19</v>
      </c>
      <c r="C1436" s="239"/>
      <c r="D1436" s="19" t="s">
        <v>15</v>
      </c>
      <c r="E1436" s="133" t="s">
        <v>438</v>
      </c>
      <c r="F1436" s="224">
        <f t="shared" si="19"/>
        <v>586217.44999999995</v>
      </c>
      <c r="G1436" s="403">
        <v>617071</v>
      </c>
      <c r="H1436" s="224">
        <f t="shared" si="20"/>
        <v>462803.25</v>
      </c>
      <c r="I1436" s="236">
        <f>'NORMINAL ROLL'!F956</f>
        <v>737853.59999999974</v>
      </c>
    </row>
    <row r="1437" spans="1:9" ht="21.95" customHeight="1" x14ac:dyDescent="0.25">
      <c r="A1437" s="381">
        <v>21020303</v>
      </c>
      <c r="B1437" s="238" t="s">
        <v>19</v>
      </c>
      <c r="C1437" s="239"/>
      <c r="D1437" s="19" t="s">
        <v>15</v>
      </c>
      <c r="E1437" s="133" t="s">
        <v>439</v>
      </c>
      <c r="F1437" s="224">
        <f t="shared" si="19"/>
        <v>33858</v>
      </c>
      <c r="G1437" s="403">
        <v>35640</v>
      </c>
      <c r="H1437" s="224">
        <f t="shared" si="20"/>
        <v>26730</v>
      </c>
      <c r="I1437" s="236">
        <f>'NORMINAL ROLL'!G956</f>
        <v>48600</v>
      </c>
    </row>
    <row r="1438" spans="1:9" ht="21.95" customHeight="1" x14ac:dyDescent="0.25">
      <c r="A1438" s="381">
        <v>21020304</v>
      </c>
      <c r="B1438" s="238" t="s">
        <v>19</v>
      </c>
      <c r="C1438" s="239"/>
      <c r="D1438" s="19" t="s">
        <v>15</v>
      </c>
      <c r="E1438" s="133" t="s">
        <v>398</v>
      </c>
      <c r="F1438" s="224">
        <f t="shared" si="19"/>
        <v>146554.6</v>
      </c>
      <c r="G1438" s="403">
        <v>154268</v>
      </c>
      <c r="H1438" s="224">
        <f t="shared" si="20"/>
        <v>115701</v>
      </c>
      <c r="I1438" s="236">
        <f>'NORMINAL ROLL'!G956</f>
        <v>48600</v>
      </c>
    </row>
    <row r="1439" spans="1:9" ht="21.95" customHeight="1" x14ac:dyDescent="0.25">
      <c r="A1439" s="381" t="s">
        <v>1466</v>
      </c>
      <c r="B1439" s="238"/>
      <c r="C1439" s="239"/>
      <c r="D1439" s="19"/>
      <c r="E1439" s="133" t="s">
        <v>477</v>
      </c>
      <c r="F1439" s="224"/>
      <c r="G1439" s="403"/>
      <c r="H1439" s="224"/>
      <c r="I1439" s="236">
        <f>'NORMINAL ROLL'!M956</f>
        <v>2400000</v>
      </c>
    </row>
    <row r="1440" spans="1:9" ht="21.95" customHeight="1" x14ac:dyDescent="0.25">
      <c r="A1440" s="381">
        <v>21020312</v>
      </c>
      <c r="B1440" s="238" t="s">
        <v>19</v>
      </c>
      <c r="C1440" s="239"/>
      <c r="D1440" s="12"/>
      <c r="E1440" s="133" t="s">
        <v>440</v>
      </c>
      <c r="F1440" s="224"/>
      <c r="G1440" s="403"/>
      <c r="H1440" s="224"/>
      <c r="I1440" s="236"/>
    </row>
    <row r="1441" spans="1:9" ht="21.95" customHeight="1" x14ac:dyDescent="0.25">
      <c r="A1441" s="381">
        <v>21020315</v>
      </c>
      <c r="B1441" s="238" t="s">
        <v>19</v>
      </c>
      <c r="C1441" s="239"/>
      <c r="D1441" s="19" t="s">
        <v>15</v>
      </c>
      <c r="E1441" s="133" t="s">
        <v>441</v>
      </c>
      <c r="F1441" s="224">
        <f t="shared" si="19"/>
        <v>146649.60000000001</v>
      </c>
      <c r="G1441" s="403">
        <v>154368</v>
      </c>
      <c r="H1441" s="224">
        <f t="shared" si="20"/>
        <v>115776</v>
      </c>
      <c r="I1441" s="236">
        <f>'NORMINAL ROLL'!I956</f>
        <v>304463.39999999991</v>
      </c>
    </row>
    <row r="1442" spans="1:9" ht="21.95" customHeight="1" x14ac:dyDescent="0.25">
      <c r="A1442" s="237">
        <v>21020314</v>
      </c>
      <c r="B1442" s="238" t="s">
        <v>19</v>
      </c>
      <c r="C1442" s="239"/>
      <c r="D1442" s="12"/>
      <c r="E1442" s="133" t="s">
        <v>521</v>
      </c>
      <c r="F1442" s="224"/>
      <c r="G1442" s="403"/>
      <c r="H1442" s="224"/>
      <c r="I1442" s="236">
        <f>'NORMINAL ROLL'!K956</f>
        <v>0</v>
      </c>
    </row>
    <row r="1443" spans="1:9" ht="21.95" customHeight="1" x14ac:dyDescent="0.25">
      <c r="A1443" s="237">
        <v>21020305</v>
      </c>
      <c r="B1443" s="238" t="s">
        <v>19</v>
      </c>
      <c r="C1443" s="239"/>
      <c r="D1443" s="12"/>
      <c r="E1443" s="133" t="s">
        <v>522</v>
      </c>
      <c r="F1443" s="224"/>
      <c r="G1443" s="403"/>
      <c r="H1443" s="224"/>
      <c r="I1443" s="236"/>
    </row>
    <row r="1444" spans="1:9" ht="21.95" customHeight="1" x14ac:dyDescent="0.25">
      <c r="A1444" s="237">
        <v>21020306</v>
      </c>
      <c r="B1444" s="238" t="s">
        <v>19</v>
      </c>
      <c r="C1444" s="239"/>
      <c r="D1444" s="12"/>
      <c r="E1444" s="133" t="s">
        <v>523</v>
      </c>
      <c r="F1444" s="224"/>
      <c r="G1444" s="403"/>
      <c r="H1444" s="224"/>
      <c r="I1444" s="236">
        <f>'NORMINAL ROLL'!J956</f>
        <v>0</v>
      </c>
    </row>
    <row r="1445" spans="1:9" ht="21.95" customHeight="1" x14ac:dyDescent="0.25">
      <c r="A1445" s="381">
        <v>21020400</v>
      </c>
      <c r="B1445" s="77"/>
      <c r="C1445" s="239"/>
      <c r="D1445" s="77"/>
      <c r="E1445" s="90" t="s">
        <v>451</v>
      </c>
      <c r="F1445" s="224"/>
      <c r="G1445" s="403"/>
      <c r="H1445" s="224"/>
      <c r="I1445" s="236"/>
    </row>
    <row r="1446" spans="1:9" ht="21.95" customHeight="1" x14ac:dyDescent="0.25">
      <c r="A1446" s="381">
        <v>21020401</v>
      </c>
      <c r="B1446" s="238" t="s">
        <v>19</v>
      </c>
      <c r="C1446" s="239"/>
      <c r="D1446" s="19" t="s">
        <v>15</v>
      </c>
      <c r="E1446" s="133" t="s">
        <v>437</v>
      </c>
      <c r="F1446" s="224">
        <f t="shared" si="19"/>
        <v>1803887.55</v>
      </c>
      <c r="G1446" s="403">
        <v>1898829</v>
      </c>
      <c r="H1446" s="224">
        <f t="shared" si="20"/>
        <v>1424121.75</v>
      </c>
      <c r="I1446" s="236">
        <f>'NORMINAL ROLL'!E950</f>
        <v>1279884.27</v>
      </c>
    </row>
    <row r="1447" spans="1:9" ht="21.95" customHeight="1" x14ac:dyDescent="0.25">
      <c r="A1447" s="381">
        <v>21020402</v>
      </c>
      <c r="B1447" s="238" t="s">
        <v>19</v>
      </c>
      <c r="C1447" s="239"/>
      <c r="D1447" s="19" t="s">
        <v>15</v>
      </c>
      <c r="E1447" s="133" t="s">
        <v>438</v>
      </c>
      <c r="F1447" s="224">
        <f t="shared" si="19"/>
        <v>788673.85</v>
      </c>
      <c r="G1447" s="403">
        <v>830183</v>
      </c>
      <c r="H1447" s="224">
        <f t="shared" si="20"/>
        <v>622637.25</v>
      </c>
      <c r="I1447" s="236">
        <f>'NORMINAL ROLL'!F950</f>
        <v>731362.44000000018</v>
      </c>
    </row>
    <row r="1448" spans="1:9" ht="21.95" customHeight="1" x14ac:dyDescent="0.25">
      <c r="A1448" s="381" t="s">
        <v>660</v>
      </c>
      <c r="B1448" s="238" t="s">
        <v>19</v>
      </c>
      <c r="C1448" s="239"/>
      <c r="D1448" s="19" t="s">
        <v>15</v>
      </c>
      <c r="E1448" s="133" t="s">
        <v>439</v>
      </c>
      <c r="F1448" s="224">
        <f t="shared" si="19"/>
        <v>66690</v>
      </c>
      <c r="G1448" s="403">
        <v>70200</v>
      </c>
      <c r="H1448" s="224">
        <f t="shared" si="20"/>
        <v>52650</v>
      </c>
      <c r="I1448" s="236">
        <f>'NORMINAL ROLL'!G950</f>
        <v>62640</v>
      </c>
    </row>
    <row r="1449" spans="1:9" ht="21.95" customHeight="1" x14ac:dyDescent="0.25">
      <c r="A1449" s="381">
        <v>21020404</v>
      </c>
      <c r="B1449" s="238" t="s">
        <v>19</v>
      </c>
      <c r="C1449" s="239"/>
      <c r="D1449" s="19" t="s">
        <v>15</v>
      </c>
      <c r="E1449" s="133" t="s">
        <v>398</v>
      </c>
      <c r="F1449" s="224">
        <f t="shared" si="19"/>
        <v>284844.2</v>
      </c>
      <c r="G1449" s="403">
        <v>299836</v>
      </c>
      <c r="H1449" s="224">
        <f t="shared" si="20"/>
        <v>224877</v>
      </c>
      <c r="I1449" s="236">
        <f>'NORMINAL ROLL'!H950</f>
        <v>182840.61000000004</v>
      </c>
    </row>
    <row r="1450" spans="1:9" ht="21.95" customHeight="1" x14ac:dyDescent="0.25">
      <c r="A1450" s="381" t="s">
        <v>1467</v>
      </c>
      <c r="B1450" s="238"/>
      <c r="C1450" s="239"/>
      <c r="D1450" s="19"/>
      <c r="E1450" s="133" t="s">
        <v>477</v>
      </c>
      <c r="F1450" s="224"/>
      <c r="G1450" s="403"/>
      <c r="H1450" s="224"/>
      <c r="I1450" s="236">
        <f>'NORMINAL ROLL'!M950</f>
        <v>3840000</v>
      </c>
    </row>
    <row r="1451" spans="1:9" ht="21.95" customHeight="1" x14ac:dyDescent="0.25">
      <c r="A1451" s="381">
        <v>21020412</v>
      </c>
      <c r="B1451" s="238" t="s">
        <v>19</v>
      </c>
      <c r="C1451" s="239"/>
      <c r="D1451" s="12"/>
      <c r="E1451" s="133" t="s">
        <v>440</v>
      </c>
      <c r="F1451" s="224"/>
      <c r="G1451" s="403"/>
      <c r="H1451" s="224"/>
      <c r="I1451" s="236"/>
    </row>
    <row r="1452" spans="1:9" ht="21.95" customHeight="1" x14ac:dyDescent="0.25">
      <c r="A1452" s="381">
        <v>21020415</v>
      </c>
      <c r="B1452" s="238" t="s">
        <v>19</v>
      </c>
      <c r="C1452" s="239"/>
      <c r="D1452" s="19" t="s">
        <v>15</v>
      </c>
      <c r="E1452" s="133" t="s">
        <v>441</v>
      </c>
      <c r="F1452" s="224">
        <f t="shared" si="19"/>
        <v>664844.19999999995</v>
      </c>
      <c r="G1452" s="403">
        <v>699836</v>
      </c>
      <c r="H1452" s="224">
        <f t="shared" si="20"/>
        <v>524877</v>
      </c>
      <c r="I1452" s="236">
        <f>'NORMINAL ROLL'!I950</f>
        <v>374840.61</v>
      </c>
    </row>
    <row r="1453" spans="1:9" ht="21.95" customHeight="1" x14ac:dyDescent="0.25">
      <c r="A1453" s="380">
        <v>21020500</v>
      </c>
      <c r="B1453" s="234"/>
      <c r="C1453" s="235"/>
      <c r="D1453" s="234"/>
      <c r="E1453" s="90" t="s">
        <v>452</v>
      </c>
      <c r="F1453" s="224"/>
      <c r="G1453" s="224"/>
      <c r="H1453" s="224"/>
      <c r="I1453" s="236"/>
    </row>
    <row r="1454" spans="1:9" ht="21.95" customHeight="1" x14ac:dyDescent="0.25">
      <c r="A1454" s="381">
        <v>21020501</v>
      </c>
      <c r="B1454" s="238" t="s">
        <v>19</v>
      </c>
      <c r="C1454" s="239"/>
      <c r="D1454" s="12"/>
      <c r="E1454" s="133" t="s">
        <v>437</v>
      </c>
      <c r="F1454" s="224"/>
      <c r="G1454" s="224"/>
      <c r="H1454" s="224"/>
      <c r="I1454" s="236"/>
    </row>
    <row r="1455" spans="1:9" ht="21.95" customHeight="1" x14ac:dyDescent="0.25">
      <c r="A1455" s="382">
        <v>21020502</v>
      </c>
      <c r="B1455" s="238" t="s">
        <v>19</v>
      </c>
      <c r="C1455" s="247"/>
      <c r="D1455" s="12"/>
      <c r="E1455" s="133" t="s">
        <v>438</v>
      </c>
      <c r="F1455" s="224"/>
      <c r="G1455" s="224"/>
      <c r="H1455" s="224"/>
      <c r="I1455" s="236"/>
    </row>
    <row r="1456" spans="1:9" ht="21.95" customHeight="1" x14ac:dyDescent="0.25">
      <c r="A1456" s="382">
        <v>21020503</v>
      </c>
      <c r="B1456" s="238" t="s">
        <v>19</v>
      </c>
      <c r="C1456" s="247"/>
      <c r="D1456" s="12"/>
      <c r="E1456" s="133" t="s">
        <v>439</v>
      </c>
      <c r="F1456" s="224"/>
      <c r="G1456" s="224"/>
      <c r="H1456" s="224"/>
      <c r="I1456" s="236"/>
    </row>
    <row r="1457" spans="1:9" ht="21.95" customHeight="1" x14ac:dyDescent="0.25">
      <c r="A1457" s="382">
        <v>21020504</v>
      </c>
      <c r="B1457" s="238" t="s">
        <v>19</v>
      </c>
      <c r="C1457" s="247"/>
      <c r="D1457" s="12"/>
      <c r="E1457" s="133" t="s">
        <v>398</v>
      </c>
      <c r="F1457" s="224"/>
      <c r="G1457" s="224"/>
      <c r="H1457" s="224"/>
      <c r="I1457" s="236"/>
    </row>
    <row r="1458" spans="1:9" ht="21.95" customHeight="1" x14ac:dyDescent="0.25">
      <c r="A1458" s="382" t="s">
        <v>628</v>
      </c>
      <c r="B1458" s="238" t="s">
        <v>19</v>
      </c>
      <c r="C1458" s="247"/>
      <c r="D1458" s="12"/>
      <c r="E1458" s="133" t="s">
        <v>440</v>
      </c>
      <c r="F1458" s="224"/>
      <c r="G1458" s="224"/>
      <c r="H1458" s="224"/>
      <c r="I1458" s="236"/>
    </row>
    <row r="1459" spans="1:9" ht="21.95" customHeight="1" x14ac:dyDescent="0.25">
      <c r="A1459" s="382">
        <v>21020515</v>
      </c>
      <c r="B1459" s="238" t="s">
        <v>19</v>
      </c>
      <c r="C1459" s="247"/>
      <c r="D1459" s="12"/>
      <c r="E1459" s="133" t="s">
        <v>441</v>
      </c>
      <c r="F1459" s="224"/>
      <c r="G1459" s="224"/>
      <c r="H1459" s="224"/>
      <c r="I1459" s="236"/>
    </row>
    <row r="1460" spans="1:9" ht="21.95" customHeight="1" x14ac:dyDescent="0.25">
      <c r="A1460" s="243">
        <v>21020600</v>
      </c>
      <c r="B1460" s="244"/>
      <c r="C1460" s="245"/>
      <c r="D1460" s="244"/>
      <c r="E1460" s="90" t="s">
        <v>408</v>
      </c>
      <c r="F1460" s="249"/>
      <c r="G1460" s="249"/>
      <c r="H1460" s="249"/>
      <c r="I1460" s="225"/>
    </row>
    <row r="1461" spans="1:9" ht="21.95" customHeight="1" x14ac:dyDescent="0.25">
      <c r="A1461" s="338">
        <v>21020605</v>
      </c>
      <c r="B1461" s="238" t="s">
        <v>19</v>
      </c>
      <c r="C1461" s="247"/>
      <c r="D1461" s="12"/>
      <c r="E1461" s="96" t="s">
        <v>501</v>
      </c>
      <c r="F1461" s="249"/>
      <c r="G1461" s="249"/>
      <c r="H1461" s="249"/>
      <c r="I1461" s="225"/>
    </row>
    <row r="1462" spans="1:9" ht="21.95" customHeight="1" x14ac:dyDescent="0.25">
      <c r="A1462" s="385">
        <v>22020000</v>
      </c>
      <c r="B1462" s="12"/>
      <c r="C1462" s="199"/>
      <c r="D1462" s="12"/>
      <c r="E1462" s="171" t="s">
        <v>410</v>
      </c>
      <c r="F1462" s="224"/>
      <c r="G1462" s="224"/>
      <c r="H1462" s="224"/>
      <c r="I1462" s="236"/>
    </row>
    <row r="1463" spans="1:9" ht="21.95" customHeight="1" x14ac:dyDescent="0.25">
      <c r="A1463" s="385">
        <v>22020100</v>
      </c>
      <c r="B1463" s="12"/>
      <c r="C1463" s="199"/>
      <c r="D1463" s="12"/>
      <c r="E1463" s="171" t="s">
        <v>468</v>
      </c>
      <c r="F1463" s="224"/>
      <c r="G1463" s="224"/>
      <c r="H1463" s="224"/>
      <c r="I1463" s="236"/>
    </row>
    <row r="1464" spans="1:9" ht="21.95" customHeight="1" x14ac:dyDescent="0.3">
      <c r="A1464" s="615">
        <v>22020101</v>
      </c>
      <c r="B1464" s="238" t="s">
        <v>19</v>
      </c>
      <c r="C1464" s="369"/>
      <c r="D1464" s="366"/>
      <c r="E1464" s="365" t="s">
        <v>469</v>
      </c>
      <c r="F1464" s="384"/>
      <c r="G1464" s="224"/>
      <c r="H1464" s="384"/>
      <c r="I1464" s="236"/>
    </row>
    <row r="1465" spans="1:9" ht="21.95" customHeight="1" x14ac:dyDescent="0.3">
      <c r="A1465" s="615">
        <v>22020102</v>
      </c>
      <c r="B1465" s="238" t="s">
        <v>19</v>
      </c>
      <c r="C1465" s="369"/>
      <c r="D1465" s="19" t="s">
        <v>15</v>
      </c>
      <c r="E1465" s="365" t="s">
        <v>412</v>
      </c>
      <c r="F1465" s="384"/>
      <c r="G1465" s="224">
        <v>700000</v>
      </c>
      <c r="H1465" s="384"/>
      <c r="I1465" s="224">
        <v>200000</v>
      </c>
    </row>
    <row r="1466" spans="1:9" ht="21.95" customHeight="1" x14ac:dyDescent="0.3">
      <c r="A1466" s="615">
        <v>22020103</v>
      </c>
      <c r="B1466" s="238" t="s">
        <v>19</v>
      </c>
      <c r="C1466" s="369"/>
      <c r="D1466" s="366"/>
      <c r="E1466" s="365" t="s">
        <v>470</v>
      </c>
      <c r="F1466" s="384"/>
      <c r="G1466" s="224"/>
      <c r="H1466" s="384"/>
      <c r="I1466" s="224"/>
    </row>
    <row r="1467" spans="1:9" ht="21.95" customHeight="1" x14ac:dyDescent="0.3">
      <c r="A1467" s="615">
        <v>22020104</v>
      </c>
      <c r="B1467" s="238" t="s">
        <v>19</v>
      </c>
      <c r="C1467" s="369"/>
      <c r="D1467" s="366"/>
      <c r="E1467" s="365" t="s">
        <v>413</v>
      </c>
      <c r="F1467" s="384"/>
      <c r="G1467" s="224"/>
      <c r="H1467" s="384"/>
      <c r="I1467" s="224"/>
    </row>
    <row r="1468" spans="1:9" ht="21.95" customHeight="1" x14ac:dyDescent="0.25">
      <c r="A1468" s="381">
        <v>21020600</v>
      </c>
      <c r="B1468" s="77"/>
      <c r="C1468" s="239"/>
      <c r="D1468" s="77"/>
      <c r="E1468" s="180" t="s">
        <v>655</v>
      </c>
      <c r="F1468" s="403"/>
      <c r="G1468" s="403"/>
      <c r="H1468" s="403"/>
      <c r="I1468" s="403"/>
    </row>
    <row r="1469" spans="1:9" ht="21.95" customHeight="1" x14ac:dyDescent="0.25">
      <c r="A1469" s="381">
        <v>21020605</v>
      </c>
      <c r="B1469" s="238" t="s">
        <v>19</v>
      </c>
      <c r="C1469" s="239"/>
      <c r="D1469" s="12"/>
      <c r="E1469" s="133" t="s">
        <v>501</v>
      </c>
      <c r="F1469" s="403"/>
      <c r="G1469" s="403"/>
      <c r="H1469" s="403"/>
      <c r="I1469" s="403"/>
    </row>
    <row r="1470" spans="1:9" ht="21.95" customHeight="1" x14ac:dyDescent="0.25">
      <c r="A1470" s="385">
        <v>22020400</v>
      </c>
      <c r="B1470" s="12"/>
      <c r="C1470" s="199"/>
      <c r="D1470" s="12"/>
      <c r="E1470" s="171" t="s">
        <v>527</v>
      </c>
      <c r="F1470" s="403"/>
      <c r="G1470" s="403"/>
      <c r="H1470" s="403"/>
      <c r="I1470" s="403"/>
    </row>
    <row r="1471" spans="1:9" ht="36.75" customHeight="1" x14ac:dyDescent="0.25">
      <c r="A1471" s="385">
        <v>22020401</v>
      </c>
      <c r="B1471" s="238" t="s">
        <v>19</v>
      </c>
      <c r="C1471" s="199"/>
      <c r="D1471" s="19" t="s">
        <v>15</v>
      </c>
      <c r="E1471" s="242" t="s">
        <v>623</v>
      </c>
      <c r="F1471" s="403">
        <v>20348772.699999999</v>
      </c>
      <c r="G1471" s="403">
        <v>25000000</v>
      </c>
      <c r="H1471" s="403">
        <v>12980000</v>
      </c>
      <c r="I1471" s="403">
        <v>25000000</v>
      </c>
    </row>
    <row r="1472" spans="1:9" ht="21.95" customHeight="1" x14ac:dyDescent="0.25">
      <c r="A1472" s="385">
        <v>22020405</v>
      </c>
      <c r="B1472" s="238" t="s">
        <v>19</v>
      </c>
      <c r="C1472" s="199"/>
      <c r="D1472" s="19" t="s">
        <v>15</v>
      </c>
      <c r="E1472" s="242" t="s">
        <v>661</v>
      </c>
      <c r="F1472" s="403"/>
      <c r="G1472" s="403">
        <v>5000000</v>
      </c>
      <c r="H1472" s="403">
        <v>2390000</v>
      </c>
      <c r="I1472" s="403">
        <v>5000000</v>
      </c>
    </row>
    <row r="1473" spans="1:9" ht="21.95" customHeight="1" x14ac:dyDescent="0.25">
      <c r="A1473" s="385">
        <v>22020406</v>
      </c>
      <c r="B1473" s="238" t="s">
        <v>19</v>
      </c>
      <c r="C1473" s="199"/>
      <c r="D1473" s="12"/>
      <c r="E1473" s="242" t="s">
        <v>528</v>
      </c>
      <c r="F1473" s="403"/>
      <c r="G1473" s="403"/>
      <c r="H1473" s="403"/>
      <c r="I1473" s="403"/>
    </row>
    <row r="1474" spans="1:9" ht="21.95" customHeight="1" x14ac:dyDescent="0.25">
      <c r="A1474" s="385">
        <v>22020800</v>
      </c>
      <c r="B1474" s="12"/>
      <c r="C1474" s="199"/>
      <c r="D1474" s="12"/>
      <c r="E1474" s="171" t="s">
        <v>624</v>
      </c>
      <c r="F1474" s="403"/>
      <c r="G1474" s="403"/>
      <c r="H1474" s="403"/>
      <c r="I1474" s="403"/>
    </row>
    <row r="1475" spans="1:9" ht="21.95" customHeight="1" x14ac:dyDescent="0.25">
      <c r="A1475" s="385">
        <v>22020801</v>
      </c>
      <c r="B1475" s="238" t="s">
        <v>19</v>
      </c>
      <c r="C1475" s="199"/>
      <c r="D1475" s="19" t="s">
        <v>15</v>
      </c>
      <c r="E1475" s="133" t="s">
        <v>608</v>
      </c>
      <c r="F1475" s="403">
        <v>10480000</v>
      </c>
      <c r="G1475" s="403">
        <v>20000000</v>
      </c>
      <c r="H1475" s="403">
        <v>1745000</v>
      </c>
      <c r="I1475" s="403">
        <v>10000000</v>
      </c>
    </row>
    <row r="1476" spans="1:9" ht="21.95" customHeight="1" x14ac:dyDescent="0.25">
      <c r="A1476" s="385">
        <v>22020803</v>
      </c>
      <c r="B1476" s="238" t="s">
        <v>19</v>
      </c>
      <c r="C1476" s="199"/>
      <c r="D1476" s="19" t="s">
        <v>15</v>
      </c>
      <c r="E1476" s="133" t="s">
        <v>662</v>
      </c>
      <c r="F1476" s="403">
        <v>22020803</v>
      </c>
      <c r="G1476" s="403">
        <v>5899900</v>
      </c>
      <c r="H1476" s="403">
        <v>2341000</v>
      </c>
      <c r="I1476" s="403">
        <v>10000000</v>
      </c>
    </row>
    <row r="1477" spans="1:9" ht="21.95" customHeight="1" thickBot="1" x14ac:dyDescent="0.3">
      <c r="A1477" s="637">
        <v>22020805</v>
      </c>
      <c r="B1477" s="603" t="s">
        <v>19</v>
      </c>
      <c r="C1477" s="604"/>
      <c r="D1477" s="605"/>
      <c r="E1477" s="606" t="s">
        <v>663</v>
      </c>
      <c r="F1477" s="643"/>
      <c r="G1477" s="643"/>
      <c r="H1477" s="643"/>
      <c r="I1477" s="644">
        <v>2000000</v>
      </c>
    </row>
    <row r="1478" spans="1:9" ht="21.95" customHeight="1" thickBot="1" x14ac:dyDescent="0.3">
      <c r="A1478" s="639"/>
      <c r="B1478" s="640"/>
      <c r="C1478" s="641"/>
      <c r="D1478" s="640"/>
      <c r="E1478" s="598" t="s">
        <v>449</v>
      </c>
      <c r="F1478" s="642">
        <f>SUM(F1429:F1461)</f>
        <v>10470992.149999997</v>
      </c>
      <c r="G1478" s="642">
        <f>SUM(G1429:G1461)</f>
        <v>13962097</v>
      </c>
      <c r="H1478" s="642">
        <f>SUM(H1429:H1461)</f>
        <v>8266572.75</v>
      </c>
      <c r="I1478" s="642">
        <f>SUM(I1429:I1461)</f>
        <v>18648408.929999996</v>
      </c>
    </row>
    <row r="1479" spans="1:9" ht="21.95" customHeight="1" thickBot="1" x14ac:dyDescent="0.3">
      <c r="A1479" s="404"/>
      <c r="B1479" s="405"/>
      <c r="C1479" s="406"/>
      <c r="D1479" s="405"/>
      <c r="E1479" s="279" t="s">
        <v>410</v>
      </c>
      <c r="F1479" s="410">
        <f>SUM(F1464:F1477)</f>
        <v>52849575.700000003</v>
      </c>
      <c r="G1479" s="410">
        <f>SUM(G1464:G1477)</f>
        <v>56599900</v>
      </c>
      <c r="H1479" s="410">
        <f>SUM(H1464:H1477)</f>
        <v>19456000</v>
      </c>
      <c r="I1479" s="410">
        <f>SUM(I1464:I1477)</f>
        <v>52200000</v>
      </c>
    </row>
    <row r="1480" spans="1:9" ht="21.95" customHeight="1" thickBot="1" x14ac:dyDescent="0.3">
      <c r="A1480" s="411"/>
      <c r="B1480" s="292"/>
      <c r="C1480" s="412"/>
      <c r="D1480" s="292"/>
      <c r="E1480" s="287" t="s">
        <v>51</v>
      </c>
      <c r="F1480" s="413">
        <f>F1478+F1479</f>
        <v>63320567.850000001</v>
      </c>
      <c r="G1480" s="413">
        <f>G1478+G1479</f>
        <v>70561997</v>
      </c>
      <c r="H1480" s="413">
        <f>H1478+H1479</f>
        <v>27722572.75</v>
      </c>
      <c r="I1480" s="413">
        <f>I1478+I1479</f>
        <v>70848408.929999992</v>
      </c>
    </row>
    <row r="1481" spans="1:9" ht="28.5" x14ac:dyDescent="0.45">
      <c r="A1481" s="1235" t="s">
        <v>0</v>
      </c>
      <c r="B1481" s="1236"/>
      <c r="C1481" s="1236"/>
      <c r="D1481" s="1236"/>
      <c r="E1481" s="1236"/>
      <c r="F1481" s="1236"/>
      <c r="G1481" s="1236"/>
      <c r="H1481" s="1236"/>
      <c r="I1481" s="1237"/>
    </row>
    <row r="1482" spans="1:9" ht="22.5" x14ac:dyDescent="0.3">
      <c r="A1482" s="1238" t="s">
        <v>1</v>
      </c>
      <c r="B1482" s="1239"/>
      <c r="C1482" s="1239"/>
      <c r="D1482" s="1239"/>
      <c r="E1482" s="1239"/>
      <c r="F1482" s="1239"/>
      <c r="G1482" s="1239"/>
      <c r="H1482" s="1239"/>
      <c r="I1482" s="1240"/>
    </row>
    <row r="1483" spans="1:9" ht="22.5" x14ac:dyDescent="0.3">
      <c r="A1483" s="1238" t="s">
        <v>879</v>
      </c>
      <c r="B1483" s="1239"/>
      <c r="C1483" s="1239"/>
      <c r="D1483" s="1239"/>
      <c r="E1483" s="1239"/>
      <c r="F1483" s="1239"/>
      <c r="G1483" s="1239"/>
      <c r="H1483" s="1239"/>
      <c r="I1483" s="1240"/>
    </row>
    <row r="1484" spans="1:9" ht="23.25" customHeight="1" thickBot="1" x14ac:dyDescent="0.3">
      <c r="A1484" s="1244" t="s">
        <v>369</v>
      </c>
      <c r="B1484" s="1245"/>
      <c r="C1484" s="1245"/>
      <c r="D1484" s="1245"/>
      <c r="E1484" s="1245"/>
      <c r="F1484" s="1245"/>
      <c r="G1484" s="1245"/>
      <c r="H1484" s="1245"/>
      <c r="I1484" s="1246"/>
    </row>
    <row r="1485" spans="1:9" thickBot="1" x14ac:dyDescent="0.3">
      <c r="A1485" s="1267" t="s">
        <v>664</v>
      </c>
      <c r="B1485" s="1268"/>
      <c r="C1485" s="1268"/>
      <c r="D1485" s="1268"/>
      <c r="E1485" s="1268"/>
      <c r="F1485" s="1268"/>
      <c r="G1485" s="1268"/>
      <c r="H1485" s="1268"/>
      <c r="I1485" s="1269"/>
    </row>
    <row r="1486" spans="1:9" s="220" customFormat="1" ht="36.75" thickBot="1" x14ac:dyDescent="0.3">
      <c r="A1486" s="191" t="s">
        <v>370</v>
      </c>
      <c r="B1486" s="2" t="s">
        <v>78</v>
      </c>
      <c r="C1486" s="192" t="s">
        <v>371</v>
      </c>
      <c r="D1486" s="2" t="s">
        <v>4</v>
      </c>
      <c r="E1486" s="193" t="s">
        <v>79</v>
      </c>
      <c r="F1486" s="2" t="s">
        <v>372</v>
      </c>
      <c r="G1486" s="2" t="s">
        <v>7</v>
      </c>
      <c r="H1486" s="2" t="s">
        <v>740</v>
      </c>
      <c r="I1486" s="2" t="s">
        <v>882</v>
      </c>
    </row>
    <row r="1487" spans="1:9" ht="21.95" customHeight="1" x14ac:dyDescent="0.25">
      <c r="A1487" s="379">
        <v>20000000</v>
      </c>
      <c r="B1487" s="271"/>
      <c r="C1487" s="272"/>
      <c r="D1487" s="271"/>
      <c r="E1487" s="114" t="s">
        <v>44</v>
      </c>
      <c r="F1487" s="273"/>
      <c r="G1487" s="274"/>
      <c r="H1487" s="273"/>
      <c r="I1487" s="274"/>
    </row>
    <row r="1488" spans="1:9" ht="21.95" customHeight="1" x14ac:dyDescent="0.25">
      <c r="A1488" s="380">
        <v>21000000</v>
      </c>
      <c r="B1488" s="234"/>
      <c r="C1488" s="235"/>
      <c r="D1488" s="234"/>
      <c r="E1488" s="90" t="s">
        <v>47</v>
      </c>
      <c r="F1488" s="224"/>
      <c r="G1488" s="236"/>
      <c r="H1488" s="224"/>
      <c r="I1488" s="236"/>
    </row>
    <row r="1489" spans="1:9" ht="21.95" customHeight="1" x14ac:dyDescent="0.25">
      <c r="A1489" s="380">
        <v>21010000</v>
      </c>
      <c r="B1489" s="234"/>
      <c r="C1489" s="235"/>
      <c r="D1489" s="234"/>
      <c r="E1489" s="90" t="s">
        <v>392</v>
      </c>
      <c r="F1489" s="224"/>
      <c r="G1489" s="236"/>
      <c r="H1489" s="224"/>
      <c r="I1489" s="236"/>
    </row>
    <row r="1490" spans="1:9" ht="21.95" customHeight="1" x14ac:dyDescent="0.25">
      <c r="A1490" s="381">
        <v>21010103</v>
      </c>
      <c r="B1490" s="323" t="s">
        <v>19</v>
      </c>
      <c r="C1490" s="239"/>
      <c r="D1490" s="19" t="s">
        <v>15</v>
      </c>
      <c r="E1490" s="96" t="s">
        <v>431</v>
      </c>
      <c r="F1490" s="224">
        <f>G1490-(G1490*5%)</f>
        <v>1398753.4</v>
      </c>
      <c r="G1490" s="225">
        <v>1472372</v>
      </c>
      <c r="H1490" s="224">
        <f>G1490/12*9</f>
        <v>1104279</v>
      </c>
      <c r="I1490" s="236">
        <f>'NORMINAL ROLL'!D968</f>
        <v>2083035.5999999989</v>
      </c>
    </row>
    <row r="1491" spans="1:9" ht="21.95" customHeight="1" x14ac:dyDescent="0.25">
      <c r="A1491" s="381">
        <v>21010104</v>
      </c>
      <c r="B1491" s="323" t="s">
        <v>19</v>
      </c>
      <c r="C1491" s="239"/>
      <c r="D1491" s="19" t="s">
        <v>15</v>
      </c>
      <c r="E1491" s="96" t="s">
        <v>432</v>
      </c>
      <c r="F1491" s="224">
        <f t="shared" ref="F1491:F1517" si="21">G1491-(G1491*5%)</f>
        <v>2671677.4</v>
      </c>
      <c r="G1491" s="225">
        <v>2812292</v>
      </c>
      <c r="H1491" s="224">
        <f t="shared" ref="H1491:H1517" si="22">G1491/12*9</f>
        <v>2109219</v>
      </c>
      <c r="I1491" s="236">
        <f>'NORMINAL ROLL'!D964</f>
        <v>2331799.2000000007</v>
      </c>
    </row>
    <row r="1492" spans="1:9" ht="21.95" customHeight="1" x14ac:dyDescent="0.25">
      <c r="A1492" s="381">
        <v>21010105</v>
      </c>
      <c r="B1492" s="323" t="s">
        <v>19</v>
      </c>
      <c r="C1492" s="239"/>
      <c r="D1492" s="12"/>
      <c r="E1492" s="96" t="s">
        <v>433</v>
      </c>
      <c r="F1492" s="224">
        <f t="shared" si="21"/>
        <v>535534.94999999995</v>
      </c>
      <c r="G1492" s="225">
        <v>563721</v>
      </c>
      <c r="H1492" s="224">
        <f t="shared" si="22"/>
        <v>422790.75</v>
      </c>
      <c r="I1492" s="236"/>
    </row>
    <row r="1493" spans="1:9" ht="21.95" customHeight="1" x14ac:dyDescent="0.25">
      <c r="A1493" s="237">
        <v>21010106</v>
      </c>
      <c r="B1493" s="323" t="s">
        <v>19</v>
      </c>
      <c r="C1493" s="239"/>
      <c r="D1493" s="12"/>
      <c r="E1493" s="96" t="s">
        <v>499</v>
      </c>
      <c r="F1493" s="224"/>
      <c r="G1493" s="225"/>
      <c r="H1493" s="224"/>
      <c r="I1493" s="236"/>
    </row>
    <row r="1494" spans="1:9" ht="21.95" customHeight="1" x14ac:dyDescent="0.25">
      <c r="A1494" s="275"/>
      <c r="B1494" s="323" t="s">
        <v>19</v>
      </c>
      <c r="C1494" s="239"/>
      <c r="D1494" s="12"/>
      <c r="E1494" s="133" t="s">
        <v>435</v>
      </c>
      <c r="F1494" s="224"/>
      <c r="G1494" s="225">
        <v>3360000</v>
      </c>
      <c r="H1494" s="224"/>
      <c r="I1494" s="236"/>
    </row>
    <row r="1495" spans="1:9" ht="34.5" customHeight="1" x14ac:dyDescent="0.25">
      <c r="A1495" s="380">
        <v>21020300</v>
      </c>
      <c r="B1495" s="234"/>
      <c r="C1495" s="235"/>
      <c r="D1495" s="234"/>
      <c r="E1495" s="90" t="s">
        <v>436</v>
      </c>
      <c r="F1495" s="224"/>
      <c r="G1495" s="225"/>
      <c r="H1495" s="224"/>
      <c r="I1495" s="236"/>
    </row>
    <row r="1496" spans="1:9" ht="21.95" customHeight="1" x14ac:dyDescent="0.25">
      <c r="A1496" s="381">
        <v>21020301</v>
      </c>
      <c r="B1496" s="323" t="s">
        <v>19</v>
      </c>
      <c r="C1496" s="239"/>
      <c r="D1496" s="19" t="s">
        <v>15</v>
      </c>
      <c r="E1496" s="133" t="s">
        <v>437</v>
      </c>
      <c r="F1496" s="224">
        <f t="shared" si="21"/>
        <v>448759.1</v>
      </c>
      <c r="G1496" s="225">
        <v>472378</v>
      </c>
      <c r="H1496" s="224">
        <f t="shared" si="22"/>
        <v>354283.5</v>
      </c>
      <c r="I1496" s="236">
        <f>'NORMINAL ROLL'!E968</f>
        <v>729062.45999999961</v>
      </c>
    </row>
    <row r="1497" spans="1:9" ht="21.95" customHeight="1" x14ac:dyDescent="0.25">
      <c r="A1497" s="381">
        <v>21020302</v>
      </c>
      <c r="B1497" s="323" t="s">
        <v>19</v>
      </c>
      <c r="C1497" s="239"/>
      <c r="D1497" s="19" t="s">
        <v>15</v>
      </c>
      <c r="E1497" s="133" t="s">
        <v>438</v>
      </c>
      <c r="F1497" s="224">
        <f t="shared" si="21"/>
        <v>256433.5</v>
      </c>
      <c r="G1497" s="225">
        <v>269930</v>
      </c>
      <c r="H1497" s="224">
        <f t="shared" si="22"/>
        <v>202447.5</v>
      </c>
      <c r="I1497" s="236">
        <f>'NORMINAL ROLL'!F968</f>
        <v>416607.11999999976</v>
      </c>
    </row>
    <row r="1498" spans="1:9" ht="21.95" customHeight="1" x14ac:dyDescent="0.25">
      <c r="A1498" s="381">
        <v>21020303</v>
      </c>
      <c r="B1498" s="323" t="s">
        <v>19</v>
      </c>
      <c r="C1498" s="239"/>
      <c r="D1498" s="19" t="s">
        <v>15</v>
      </c>
      <c r="E1498" s="133" t="s">
        <v>439</v>
      </c>
      <c r="F1498" s="224">
        <f t="shared" si="21"/>
        <v>16416</v>
      </c>
      <c r="G1498" s="225">
        <v>17280</v>
      </c>
      <c r="H1498" s="224">
        <f t="shared" si="22"/>
        <v>12960</v>
      </c>
      <c r="I1498" s="236">
        <f>'NORMINAL ROLL'!G968</f>
        <v>29160</v>
      </c>
    </row>
    <row r="1499" spans="1:9" ht="21.95" customHeight="1" x14ac:dyDescent="0.25">
      <c r="A1499" s="381">
        <v>21020304</v>
      </c>
      <c r="B1499" s="323" t="s">
        <v>19</v>
      </c>
      <c r="C1499" s="239"/>
      <c r="D1499" s="19" t="s">
        <v>15</v>
      </c>
      <c r="E1499" s="133" t="s">
        <v>398</v>
      </c>
      <c r="F1499" s="224">
        <f t="shared" si="21"/>
        <v>72037.55</v>
      </c>
      <c r="G1499" s="225">
        <v>75829</v>
      </c>
      <c r="H1499" s="224">
        <f t="shared" si="22"/>
        <v>56871.75</v>
      </c>
      <c r="I1499" s="236">
        <f>'NORMINAL ROLL'!H968</f>
        <v>104151.77999999994</v>
      </c>
    </row>
    <row r="1500" spans="1:9" ht="21.95" customHeight="1" x14ac:dyDescent="0.25">
      <c r="A1500" s="381" t="s">
        <v>1466</v>
      </c>
      <c r="B1500" s="323"/>
      <c r="C1500" s="239"/>
      <c r="D1500" s="19"/>
      <c r="E1500" s="133" t="s">
        <v>477</v>
      </c>
      <c r="F1500" s="224"/>
      <c r="G1500" s="225"/>
      <c r="H1500" s="224"/>
      <c r="I1500" s="236">
        <f>'NORMINAL ROLL'!M968</f>
        <v>1440000</v>
      </c>
    </row>
    <row r="1501" spans="1:9" ht="21.95" customHeight="1" x14ac:dyDescent="0.25">
      <c r="A1501" s="381">
        <v>21020312</v>
      </c>
      <c r="B1501" s="323" t="s">
        <v>19</v>
      </c>
      <c r="C1501" s="239"/>
      <c r="D1501" s="12"/>
      <c r="E1501" s="133" t="s">
        <v>440</v>
      </c>
      <c r="F1501" s="224"/>
      <c r="G1501" s="225"/>
      <c r="H1501" s="224"/>
      <c r="I1501" s="236"/>
    </row>
    <row r="1502" spans="1:9" ht="21.95" customHeight="1" x14ac:dyDescent="0.25">
      <c r="A1502" s="381">
        <v>21020315</v>
      </c>
      <c r="B1502" s="323" t="s">
        <v>19</v>
      </c>
      <c r="C1502" s="239"/>
      <c r="D1502" s="19" t="s">
        <v>15</v>
      </c>
      <c r="E1502" s="133" t="s">
        <v>441</v>
      </c>
      <c r="F1502" s="224">
        <f t="shared" si="21"/>
        <v>190458.85</v>
      </c>
      <c r="G1502" s="225">
        <v>200483</v>
      </c>
      <c r="H1502" s="224">
        <f t="shared" si="22"/>
        <v>150362.25</v>
      </c>
      <c r="I1502" s="236">
        <f>'NORMINAL ROLL'!I968</f>
        <v>176151.77999999994</v>
      </c>
    </row>
    <row r="1503" spans="1:9" ht="21.95" customHeight="1" x14ac:dyDescent="0.25">
      <c r="A1503" s="380">
        <v>21020400</v>
      </c>
      <c r="B1503" s="234"/>
      <c r="C1503" s="235"/>
      <c r="D1503" s="234"/>
      <c r="E1503" s="90" t="s">
        <v>451</v>
      </c>
      <c r="F1503" s="224"/>
      <c r="G1503" s="249"/>
      <c r="H1503" s="224"/>
      <c r="I1503" s="236"/>
    </row>
    <row r="1504" spans="1:9" ht="21.95" customHeight="1" x14ac:dyDescent="0.25">
      <c r="A1504" s="381">
        <v>21020401</v>
      </c>
      <c r="B1504" s="323" t="s">
        <v>19</v>
      </c>
      <c r="C1504" s="239"/>
      <c r="D1504" s="19" t="s">
        <v>15</v>
      </c>
      <c r="E1504" s="133" t="s">
        <v>437</v>
      </c>
      <c r="F1504" s="224">
        <f t="shared" si="21"/>
        <v>602586.9</v>
      </c>
      <c r="G1504" s="225">
        <v>634302</v>
      </c>
      <c r="H1504" s="224">
        <f t="shared" si="22"/>
        <v>475726.5</v>
      </c>
      <c r="I1504" s="236">
        <f>'NORMINAL ROLL'!E964</f>
        <v>816129.72000000009</v>
      </c>
    </row>
    <row r="1505" spans="1:9" ht="21.95" customHeight="1" x14ac:dyDescent="0.25">
      <c r="A1505" s="381">
        <v>21020402</v>
      </c>
      <c r="B1505" s="323" t="s">
        <v>19</v>
      </c>
      <c r="C1505" s="239"/>
      <c r="D1505" s="19" t="s">
        <v>15</v>
      </c>
      <c r="E1505" s="133" t="s">
        <v>438</v>
      </c>
      <c r="F1505" s="224">
        <f t="shared" si="21"/>
        <v>535286.05000000005</v>
      </c>
      <c r="G1505" s="225">
        <v>563459</v>
      </c>
      <c r="H1505" s="224">
        <f t="shared" si="22"/>
        <v>422594.25</v>
      </c>
      <c r="I1505" s="236">
        <f>'NORMINAL ROLL'!F964</f>
        <v>466359.84000000008</v>
      </c>
    </row>
    <row r="1506" spans="1:9" ht="21.95" customHeight="1" x14ac:dyDescent="0.25">
      <c r="A1506" s="381">
        <v>21020403</v>
      </c>
      <c r="B1506" s="323" t="s">
        <v>19</v>
      </c>
      <c r="C1506" s="239"/>
      <c r="D1506" s="19" t="s">
        <v>15</v>
      </c>
      <c r="E1506" s="133" t="s">
        <v>439</v>
      </c>
      <c r="F1506" s="224">
        <f t="shared" si="21"/>
        <v>190228</v>
      </c>
      <c r="G1506" s="225">
        <v>200240</v>
      </c>
      <c r="H1506" s="224">
        <f t="shared" si="22"/>
        <v>150180</v>
      </c>
      <c r="I1506" s="236">
        <f>'NORMINAL ROLL'!G964</f>
        <v>45366</v>
      </c>
    </row>
    <row r="1507" spans="1:9" ht="21.95" customHeight="1" x14ac:dyDescent="0.25">
      <c r="A1507" s="381">
        <v>21020404</v>
      </c>
      <c r="B1507" s="323" t="s">
        <v>19</v>
      </c>
      <c r="C1507" s="239"/>
      <c r="D1507" s="19" t="s">
        <v>15</v>
      </c>
      <c r="E1507" s="133" t="s">
        <v>398</v>
      </c>
      <c r="F1507" s="224">
        <f t="shared" si="21"/>
        <v>86083.3</v>
      </c>
      <c r="G1507" s="225">
        <v>90614</v>
      </c>
      <c r="H1507" s="224">
        <f t="shared" si="22"/>
        <v>67960.5</v>
      </c>
      <c r="I1507" s="236">
        <f>'NORMINAL ROLL'!H964</f>
        <v>116589.96000000002</v>
      </c>
    </row>
    <row r="1508" spans="1:9" ht="21.95" customHeight="1" x14ac:dyDescent="0.25">
      <c r="A1508" s="381" t="s">
        <v>1467</v>
      </c>
      <c r="B1508" s="323"/>
      <c r="C1508" s="239"/>
      <c r="D1508" s="19"/>
      <c r="E1508" s="133" t="s">
        <v>477</v>
      </c>
      <c r="F1508" s="224"/>
      <c r="G1508" s="225"/>
      <c r="H1508" s="224"/>
      <c r="I1508" s="236">
        <f>'NORMINAL ROLL'!M964</f>
        <v>2880000</v>
      </c>
    </row>
    <row r="1509" spans="1:9" ht="21.95" customHeight="1" x14ac:dyDescent="0.25">
      <c r="A1509" s="381">
        <v>21020412</v>
      </c>
      <c r="B1509" s="323" t="s">
        <v>19</v>
      </c>
      <c r="C1509" s="239"/>
      <c r="D1509" s="12"/>
      <c r="E1509" s="133" t="s">
        <v>440</v>
      </c>
      <c r="F1509" s="224"/>
      <c r="G1509" s="225"/>
      <c r="H1509" s="224"/>
      <c r="I1509" s="236"/>
    </row>
    <row r="1510" spans="1:9" ht="21.95" customHeight="1" x14ac:dyDescent="0.25">
      <c r="A1510" s="381">
        <v>21020415</v>
      </c>
      <c r="B1510" s="323" t="s">
        <v>19</v>
      </c>
      <c r="C1510" s="239"/>
      <c r="D1510" s="19" t="s">
        <v>15</v>
      </c>
      <c r="E1510" s="133" t="s">
        <v>441</v>
      </c>
      <c r="F1510" s="224">
        <f t="shared" si="21"/>
        <v>276083.3</v>
      </c>
      <c r="G1510" s="225">
        <v>290614</v>
      </c>
      <c r="H1510" s="224">
        <f t="shared" si="22"/>
        <v>217960.5</v>
      </c>
      <c r="I1510" s="236">
        <f>'NORMINAL ROLL'!I964</f>
        <v>506084.04000000004</v>
      </c>
    </row>
    <row r="1511" spans="1:9" ht="21.95" customHeight="1" x14ac:dyDescent="0.25">
      <c r="A1511" s="380">
        <v>21020500</v>
      </c>
      <c r="B1511" s="234"/>
      <c r="C1511" s="235"/>
      <c r="D1511" s="234"/>
      <c r="E1511" s="90" t="s">
        <v>452</v>
      </c>
      <c r="F1511" s="224"/>
      <c r="G1511" s="225"/>
      <c r="H1511" s="224"/>
      <c r="I1511" s="236"/>
    </row>
    <row r="1512" spans="1:9" ht="21.95" customHeight="1" x14ac:dyDescent="0.25">
      <c r="A1512" s="381">
        <v>21020501</v>
      </c>
      <c r="B1512" s="323" t="s">
        <v>19</v>
      </c>
      <c r="C1512" s="239"/>
      <c r="D1512" s="12"/>
      <c r="E1512" s="133" t="s">
        <v>437</v>
      </c>
      <c r="F1512" s="224">
        <f t="shared" si="21"/>
        <v>187438.8</v>
      </c>
      <c r="G1512" s="225">
        <v>197304</v>
      </c>
      <c r="H1512" s="224">
        <f t="shared" si="22"/>
        <v>147978</v>
      </c>
      <c r="I1512" s="236"/>
    </row>
    <row r="1513" spans="1:9" ht="21.95" customHeight="1" x14ac:dyDescent="0.25">
      <c r="A1513" s="382">
        <v>21020502</v>
      </c>
      <c r="B1513" s="323" t="s">
        <v>19</v>
      </c>
      <c r="C1513" s="247"/>
      <c r="D1513" s="12"/>
      <c r="E1513" s="133" t="s">
        <v>438</v>
      </c>
      <c r="F1513" s="224">
        <f t="shared" si="21"/>
        <v>107108.7</v>
      </c>
      <c r="G1513" s="225">
        <v>112746</v>
      </c>
      <c r="H1513" s="224">
        <f t="shared" si="22"/>
        <v>84559.5</v>
      </c>
      <c r="I1513" s="236"/>
    </row>
    <row r="1514" spans="1:9" ht="21.95" customHeight="1" x14ac:dyDescent="0.25">
      <c r="A1514" s="382">
        <v>21020503</v>
      </c>
      <c r="B1514" s="323" t="s">
        <v>19</v>
      </c>
      <c r="C1514" s="247"/>
      <c r="D1514" s="12"/>
      <c r="E1514" s="133" t="s">
        <v>439</v>
      </c>
      <c r="F1514" s="224">
        <f t="shared" si="21"/>
        <v>15390</v>
      </c>
      <c r="G1514" s="225">
        <v>16200</v>
      </c>
      <c r="H1514" s="224">
        <f t="shared" si="22"/>
        <v>12150</v>
      </c>
      <c r="I1514" s="236"/>
    </row>
    <row r="1515" spans="1:9" ht="21.95" customHeight="1" x14ac:dyDescent="0.25">
      <c r="A1515" s="382">
        <v>21020504</v>
      </c>
      <c r="B1515" s="323" t="s">
        <v>19</v>
      </c>
      <c r="C1515" s="247"/>
      <c r="D1515" s="12"/>
      <c r="E1515" s="133" t="s">
        <v>398</v>
      </c>
      <c r="F1515" s="224">
        <f t="shared" si="21"/>
        <v>26778.6</v>
      </c>
      <c r="G1515" s="225">
        <v>28188</v>
      </c>
      <c r="H1515" s="224">
        <f t="shared" si="22"/>
        <v>21141</v>
      </c>
      <c r="I1515" s="236"/>
    </row>
    <row r="1516" spans="1:9" ht="21.95" customHeight="1" x14ac:dyDescent="0.25">
      <c r="A1516" s="382">
        <v>21020512</v>
      </c>
      <c r="B1516" s="323" t="s">
        <v>19</v>
      </c>
      <c r="C1516" s="247"/>
      <c r="D1516" s="12"/>
      <c r="E1516" s="133" t="s">
        <v>440</v>
      </c>
      <c r="F1516" s="224"/>
      <c r="G1516" s="225"/>
      <c r="H1516" s="224"/>
      <c r="I1516" s="236"/>
    </row>
    <row r="1517" spans="1:9" ht="21.95" customHeight="1" x14ac:dyDescent="0.25">
      <c r="A1517" s="382">
        <v>21020515</v>
      </c>
      <c r="B1517" s="323" t="s">
        <v>19</v>
      </c>
      <c r="C1517" s="247"/>
      <c r="D1517" s="12"/>
      <c r="E1517" s="133" t="s">
        <v>441</v>
      </c>
      <c r="F1517" s="224">
        <f t="shared" si="21"/>
        <v>26778.6</v>
      </c>
      <c r="G1517" s="225">
        <v>28188</v>
      </c>
      <c r="H1517" s="224">
        <f t="shared" si="22"/>
        <v>21141</v>
      </c>
      <c r="I1517" s="236"/>
    </row>
    <row r="1518" spans="1:9" ht="21.95" customHeight="1" x14ac:dyDescent="0.25">
      <c r="A1518" s="243">
        <v>21020600</v>
      </c>
      <c r="B1518" s="244"/>
      <c r="C1518" s="245"/>
      <c r="D1518" s="244"/>
      <c r="E1518" s="90" t="s">
        <v>408</v>
      </c>
      <c r="F1518" s="249"/>
      <c r="G1518" s="225"/>
      <c r="H1518" s="249"/>
      <c r="I1518" s="225"/>
    </row>
    <row r="1519" spans="1:9" ht="21.95" customHeight="1" x14ac:dyDescent="0.25">
      <c r="A1519" s="338">
        <v>21020605</v>
      </c>
      <c r="B1519" s="323" t="s">
        <v>19</v>
      </c>
      <c r="C1519" s="247"/>
      <c r="D1519" s="12"/>
      <c r="E1519" s="96" t="s">
        <v>501</v>
      </c>
      <c r="F1519" s="249"/>
      <c r="G1519" s="225"/>
      <c r="H1519" s="249"/>
      <c r="I1519" s="225"/>
    </row>
    <row r="1520" spans="1:9" ht="21.95" customHeight="1" x14ac:dyDescent="0.25">
      <c r="A1520" s="376">
        <v>22020000</v>
      </c>
      <c r="B1520" s="251"/>
      <c r="C1520" s="252"/>
      <c r="D1520" s="251"/>
      <c r="E1520" s="171" t="s">
        <v>410</v>
      </c>
      <c r="F1520" s="249"/>
      <c r="G1520" s="225"/>
      <c r="H1520" s="249"/>
      <c r="I1520" s="225"/>
    </row>
    <row r="1521" spans="1:9" ht="21.95" customHeight="1" x14ac:dyDescent="0.25">
      <c r="A1521" s="376">
        <v>22020100</v>
      </c>
      <c r="B1521" s="251"/>
      <c r="C1521" s="252"/>
      <c r="D1521" s="251"/>
      <c r="E1521" s="171" t="s">
        <v>468</v>
      </c>
      <c r="F1521" s="249"/>
      <c r="G1521" s="225"/>
      <c r="H1521" s="249"/>
      <c r="I1521" s="225"/>
    </row>
    <row r="1522" spans="1:9" ht="21.95" customHeight="1" x14ac:dyDescent="0.3">
      <c r="A1522" s="310">
        <v>22020101</v>
      </c>
      <c r="B1522" s="323" t="s">
        <v>19</v>
      </c>
      <c r="C1522" s="369"/>
      <c r="D1522" s="366"/>
      <c r="E1522" s="365" t="s">
        <v>469</v>
      </c>
      <c r="F1522" s="384"/>
      <c r="G1522" s="225"/>
      <c r="H1522" s="384"/>
      <c r="I1522" s="225"/>
    </row>
    <row r="1523" spans="1:9" ht="21.95" customHeight="1" x14ac:dyDescent="0.3">
      <c r="A1523" s="310">
        <v>22020102</v>
      </c>
      <c r="B1523" s="323" t="s">
        <v>19</v>
      </c>
      <c r="C1523" s="369"/>
      <c r="D1523" s="19" t="s">
        <v>15</v>
      </c>
      <c r="E1523" s="365" t="s">
        <v>412</v>
      </c>
      <c r="F1523" s="384"/>
      <c r="G1523" s="225">
        <v>200000</v>
      </c>
      <c r="H1523" s="384"/>
      <c r="I1523" s="225">
        <v>200000</v>
      </c>
    </row>
    <row r="1524" spans="1:9" ht="21.95" customHeight="1" x14ac:dyDescent="0.3">
      <c r="A1524" s="310">
        <v>22020103</v>
      </c>
      <c r="B1524" s="323" t="s">
        <v>19</v>
      </c>
      <c r="C1524" s="369"/>
      <c r="D1524" s="366"/>
      <c r="E1524" s="365" t="s">
        <v>470</v>
      </c>
      <c r="F1524" s="384"/>
      <c r="G1524" s="225"/>
      <c r="H1524" s="384"/>
      <c r="I1524" s="225"/>
    </row>
    <row r="1525" spans="1:9" ht="21.95" customHeight="1" x14ac:dyDescent="0.3">
      <c r="A1525" s="310">
        <v>22020104</v>
      </c>
      <c r="B1525" s="323" t="s">
        <v>19</v>
      </c>
      <c r="C1525" s="369"/>
      <c r="D1525" s="366"/>
      <c r="E1525" s="365" t="s">
        <v>413</v>
      </c>
      <c r="F1525" s="384"/>
      <c r="G1525" s="225"/>
      <c r="H1525" s="384"/>
      <c r="I1525" s="225"/>
    </row>
    <row r="1526" spans="1:9" ht="21.95" customHeight="1" x14ac:dyDescent="0.25">
      <c r="A1526" s="376">
        <v>22020200</v>
      </c>
      <c r="B1526" s="251"/>
      <c r="C1526" s="252"/>
      <c r="D1526" s="251"/>
      <c r="E1526" s="171" t="s">
        <v>665</v>
      </c>
      <c r="F1526" s="249"/>
      <c r="G1526" s="225"/>
      <c r="H1526" s="249"/>
      <c r="I1526" s="225"/>
    </row>
    <row r="1527" spans="1:9" ht="21.95" customHeight="1" x14ac:dyDescent="0.25">
      <c r="A1527" s="385">
        <v>22020201</v>
      </c>
      <c r="B1527" s="323" t="s">
        <v>19</v>
      </c>
      <c r="C1527" s="199"/>
      <c r="D1527" s="19" t="s">
        <v>15</v>
      </c>
      <c r="E1527" s="242" t="s">
        <v>666</v>
      </c>
      <c r="F1527" s="249">
        <v>980000</v>
      </c>
      <c r="G1527" s="225">
        <v>1300000</v>
      </c>
      <c r="H1527" s="249">
        <v>700000</v>
      </c>
      <c r="I1527" s="225">
        <v>1500000</v>
      </c>
    </row>
    <row r="1528" spans="1:9" ht="21.95" customHeight="1" x14ac:dyDescent="0.25">
      <c r="A1528" s="376">
        <v>22020300</v>
      </c>
      <c r="B1528" s="251"/>
      <c r="C1528" s="252"/>
      <c r="D1528" s="251"/>
      <c r="E1528" s="171" t="s">
        <v>455</v>
      </c>
      <c r="F1528" s="249"/>
      <c r="G1528" s="225"/>
      <c r="H1528" s="249"/>
      <c r="I1528" s="225"/>
    </row>
    <row r="1529" spans="1:9" ht="21.95" customHeight="1" x14ac:dyDescent="0.25">
      <c r="A1529" s="385">
        <v>22020313</v>
      </c>
      <c r="B1529" s="12" t="s">
        <v>19</v>
      </c>
      <c r="C1529" s="199"/>
      <c r="D1529" s="19" t="s">
        <v>15</v>
      </c>
      <c r="E1529" s="242" t="s">
        <v>447</v>
      </c>
      <c r="F1529" s="249"/>
      <c r="G1529" s="225"/>
      <c r="H1529" s="249"/>
      <c r="I1529" s="225"/>
    </row>
    <row r="1530" spans="1:9" ht="21.95" customHeight="1" x14ac:dyDescent="0.25">
      <c r="A1530" s="376">
        <v>22020400</v>
      </c>
      <c r="B1530" s="251"/>
      <c r="C1530" s="252"/>
      <c r="D1530" s="251"/>
      <c r="E1530" s="171" t="s">
        <v>527</v>
      </c>
      <c r="F1530" s="249"/>
      <c r="G1530" s="225"/>
      <c r="H1530" s="249"/>
      <c r="I1530" s="225"/>
    </row>
    <row r="1531" spans="1:9" ht="21.95" customHeight="1" x14ac:dyDescent="0.25">
      <c r="A1531" s="385">
        <v>22020406</v>
      </c>
      <c r="B1531" s="323" t="s">
        <v>19</v>
      </c>
      <c r="C1531" s="199"/>
      <c r="D1531" s="19" t="s">
        <v>15</v>
      </c>
      <c r="E1531" s="242" t="s">
        <v>528</v>
      </c>
      <c r="F1531" s="249">
        <v>2376000</v>
      </c>
      <c r="G1531" s="225">
        <v>4000000</v>
      </c>
      <c r="H1531" s="249">
        <v>2345986</v>
      </c>
      <c r="I1531" s="225">
        <v>4000000</v>
      </c>
    </row>
    <row r="1532" spans="1:9" ht="21.95" customHeight="1" thickBot="1" x14ac:dyDescent="0.3">
      <c r="A1532" s="386">
        <v>22020410</v>
      </c>
      <c r="B1532" s="330" t="s">
        <v>19</v>
      </c>
      <c r="C1532" s="256"/>
      <c r="D1532" s="286" t="s">
        <v>15</v>
      </c>
      <c r="E1532" s="388" t="s">
        <v>667</v>
      </c>
      <c r="F1532" s="258"/>
      <c r="G1532" s="259">
        <v>1800000</v>
      </c>
      <c r="H1532" s="258">
        <v>1000000</v>
      </c>
      <c r="I1532" s="259">
        <v>2000000</v>
      </c>
    </row>
    <row r="1533" spans="1:9" ht="21.95" customHeight="1" thickBot="1" x14ac:dyDescent="0.3">
      <c r="A1533" s="378"/>
      <c r="B1533" s="228"/>
      <c r="C1533" s="261"/>
      <c r="D1533" s="228"/>
      <c r="E1533" s="279" t="s">
        <v>449</v>
      </c>
      <c r="F1533" s="336">
        <f>SUM(F1490:F1519)</f>
        <v>7643832.9999999981</v>
      </c>
      <c r="G1533" s="336">
        <f>SUM(G1490:G1519)</f>
        <v>11406140</v>
      </c>
      <c r="H1533" s="336">
        <f>SUM(H1490:H1519)</f>
        <v>6034605</v>
      </c>
      <c r="I1533" s="336">
        <f>SUM(I1490:I1519)</f>
        <v>12140497.5</v>
      </c>
    </row>
    <row r="1534" spans="1:9" ht="21.95" customHeight="1" thickBot="1" x14ac:dyDescent="0.3">
      <c r="A1534" s="378"/>
      <c r="B1534" s="228"/>
      <c r="C1534" s="261"/>
      <c r="D1534" s="228"/>
      <c r="E1534" s="279" t="s">
        <v>410</v>
      </c>
      <c r="F1534" s="336">
        <f>SUM(F1522:F1532)</f>
        <v>3356000</v>
      </c>
      <c r="G1534" s="336">
        <f>SUM(G1522:G1532)</f>
        <v>7300000</v>
      </c>
      <c r="H1534" s="336">
        <f>SUM(H1522:H1532)</f>
        <v>4045986</v>
      </c>
      <c r="I1534" s="336">
        <f>SUM(I1522:I1532)</f>
        <v>7700000</v>
      </c>
    </row>
    <row r="1535" spans="1:9" ht="21.95" customHeight="1" thickBot="1" x14ac:dyDescent="0.3">
      <c r="A1535" s="378"/>
      <c r="B1535" s="228"/>
      <c r="C1535" s="261"/>
      <c r="D1535" s="228"/>
      <c r="E1535" s="279" t="s">
        <v>51</v>
      </c>
      <c r="F1535" s="336">
        <f>F1533+F1534</f>
        <v>10999832.999999998</v>
      </c>
      <c r="G1535" s="336">
        <f>G1533+G1534</f>
        <v>18706140</v>
      </c>
      <c r="H1535" s="336">
        <f>H1533+H1534</f>
        <v>10080591</v>
      </c>
      <c r="I1535" s="336">
        <f>I1533+I1534</f>
        <v>19840497.5</v>
      </c>
    </row>
    <row r="1536" spans="1:9" ht="28.5" x14ac:dyDescent="0.45">
      <c r="A1536" s="1235" t="s">
        <v>0</v>
      </c>
      <c r="B1536" s="1236"/>
      <c r="C1536" s="1236"/>
      <c r="D1536" s="1236"/>
      <c r="E1536" s="1236"/>
      <c r="F1536" s="1236"/>
      <c r="G1536" s="1236"/>
      <c r="H1536" s="1236"/>
      <c r="I1536" s="1237"/>
    </row>
    <row r="1537" spans="1:9" ht="22.5" x14ac:dyDescent="0.3">
      <c r="A1537" s="1238" t="s">
        <v>1</v>
      </c>
      <c r="B1537" s="1239"/>
      <c r="C1537" s="1239"/>
      <c r="D1537" s="1239"/>
      <c r="E1537" s="1239"/>
      <c r="F1537" s="1239"/>
      <c r="G1537" s="1239"/>
      <c r="H1537" s="1239"/>
      <c r="I1537" s="1240"/>
    </row>
    <row r="1538" spans="1:9" ht="22.5" x14ac:dyDescent="0.3">
      <c r="A1538" s="1238" t="s">
        <v>879</v>
      </c>
      <c r="B1538" s="1239"/>
      <c r="C1538" s="1239"/>
      <c r="D1538" s="1239"/>
      <c r="E1538" s="1239"/>
      <c r="F1538" s="1239"/>
      <c r="G1538" s="1239"/>
      <c r="H1538" s="1239"/>
      <c r="I1538" s="1240"/>
    </row>
    <row r="1539" spans="1:9" ht="18.75" customHeight="1" thickBot="1" x14ac:dyDescent="0.3">
      <c r="A1539" s="1244" t="s">
        <v>369</v>
      </c>
      <c r="B1539" s="1245"/>
      <c r="C1539" s="1245"/>
      <c r="D1539" s="1245"/>
      <c r="E1539" s="1245"/>
      <c r="F1539" s="1245"/>
      <c r="G1539" s="1245"/>
      <c r="H1539" s="1245"/>
      <c r="I1539" s="1246"/>
    </row>
    <row r="1540" spans="1:9" thickBot="1" x14ac:dyDescent="0.3">
      <c r="A1540" s="1267" t="s">
        <v>668</v>
      </c>
      <c r="B1540" s="1268"/>
      <c r="C1540" s="1268"/>
      <c r="D1540" s="1268"/>
      <c r="E1540" s="1268"/>
      <c r="F1540" s="1268"/>
      <c r="G1540" s="1268"/>
      <c r="H1540" s="1268"/>
      <c r="I1540" s="1269"/>
    </row>
    <row r="1541" spans="1:9" s="220" customFormat="1" ht="36.75" thickBot="1" x14ac:dyDescent="0.3">
      <c r="A1541" s="595" t="s">
        <v>370</v>
      </c>
      <c r="B1541" s="407" t="s">
        <v>78</v>
      </c>
      <c r="C1541" s="596" t="s">
        <v>371</v>
      </c>
      <c r="D1541" s="407" t="s">
        <v>4</v>
      </c>
      <c r="E1541" s="574" t="s">
        <v>79</v>
      </c>
      <c r="F1541" s="407" t="s">
        <v>372</v>
      </c>
      <c r="G1541" s="407" t="s">
        <v>7</v>
      </c>
      <c r="H1541" s="407" t="s">
        <v>740</v>
      </c>
      <c r="I1541" s="407" t="s">
        <v>882</v>
      </c>
    </row>
    <row r="1542" spans="1:9" ht="21.95" customHeight="1" x14ac:dyDescent="0.25">
      <c r="A1542" s="379">
        <v>20000000</v>
      </c>
      <c r="B1542" s="271"/>
      <c r="C1542" s="272"/>
      <c r="D1542" s="271"/>
      <c r="E1542" s="114" t="s">
        <v>44</v>
      </c>
      <c r="F1542" s="273"/>
      <c r="G1542" s="273"/>
      <c r="H1542" s="273"/>
      <c r="I1542" s="274"/>
    </row>
    <row r="1543" spans="1:9" ht="21.95" customHeight="1" x14ac:dyDescent="0.25">
      <c r="A1543" s="380">
        <v>21000000</v>
      </c>
      <c r="B1543" s="234"/>
      <c r="C1543" s="235"/>
      <c r="D1543" s="234"/>
      <c r="E1543" s="90" t="s">
        <v>47</v>
      </c>
      <c r="F1543" s="224"/>
      <c r="G1543" s="224"/>
      <c r="H1543" s="224"/>
      <c r="I1543" s="236"/>
    </row>
    <row r="1544" spans="1:9" ht="21.95" customHeight="1" x14ac:dyDescent="0.25">
      <c r="A1544" s="380">
        <v>21010000</v>
      </c>
      <c r="B1544" s="234"/>
      <c r="C1544" s="235"/>
      <c r="D1544" s="234"/>
      <c r="E1544" s="90" t="s">
        <v>392</v>
      </c>
      <c r="F1544" s="224"/>
      <c r="G1544" s="224"/>
      <c r="H1544" s="224"/>
      <c r="I1544" s="236"/>
    </row>
    <row r="1545" spans="1:9" ht="21.95" customHeight="1" x14ac:dyDescent="0.25">
      <c r="A1545" s="381">
        <v>21010103</v>
      </c>
      <c r="B1545" s="238" t="s">
        <v>19</v>
      </c>
      <c r="C1545" s="239"/>
      <c r="D1545" s="19" t="s">
        <v>15</v>
      </c>
      <c r="E1545" s="96" t="s">
        <v>431</v>
      </c>
      <c r="F1545" s="224">
        <v>2891340.2</v>
      </c>
      <c r="G1545" s="249">
        <v>3043516</v>
      </c>
      <c r="H1545" s="224">
        <v>2282637</v>
      </c>
      <c r="I1545" s="236">
        <f>'NORMINAL ROLL'!D983</f>
        <v>672590.99999999965</v>
      </c>
    </row>
    <row r="1546" spans="1:9" ht="21.95" customHeight="1" x14ac:dyDescent="0.25">
      <c r="A1546" s="381" t="s">
        <v>669</v>
      </c>
      <c r="B1546" s="238" t="s">
        <v>19</v>
      </c>
      <c r="C1546" s="239"/>
      <c r="D1546" s="19" t="s">
        <v>15</v>
      </c>
      <c r="E1546" s="96" t="s">
        <v>432</v>
      </c>
      <c r="F1546" s="224">
        <v>3408350.15</v>
      </c>
      <c r="G1546" s="249">
        <v>3587737</v>
      </c>
      <c r="H1546" s="224">
        <v>2690802.75</v>
      </c>
      <c r="I1546" s="236">
        <f>'NORMINAL ROLL'!D981</f>
        <v>3852244.4800000009</v>
      </c>
    </row>
    <row r="1547" spans="1:9" ht="21.95" customHeight="1" x14ac:dyDescent="0.25">
      <c r="A1547" s="381" t="s">
        <v>651</v>
      </c>
      <c r="B1547" s="238" t="s">
        <v>19</v>
      </c>
      <c r="C1547" s="239"/>
      <c r="D1547" s="12"/>
      <c r="E1547" s="96" t="s">
        <v>670</v>
      </c>
      <c r="F1547" s="224"/>
      <c r="G1547" s="249"/>
      <c r="H1547" s="224"/>
      <c r="I1547" s="236"/>
    </row>
    <row r="1548" spans="1:9" ht="21.95" customHeight="1" x14ac:dyDescent="0.25">
      <c r="A1548" s="237">
        <v>21010106</v>
      </c>
      <c r="B1548" s="238" t="s">
        <v>19</v>
      </c>
      <c r="C1548" s="239"/>
      <c r="D1548" s="12"/>
      <c r="E1548" s="96" t="s">
        <v>499</v>
      </c>
      <c r="F1548" s="224"/>
      <c r="G1548" s="249"/>
      <c r="H1548" s="224"/>
      <c r="I1548" s="236"/>
    </row>
    <row r="1549" spans="1:9" ht="21.95" customHeight="1" x14ac:dyDescent="0.25">
      <c r="A1549" s="275"/>
      <c r="B1549" s="238" t="s">
        <v>19</v>
      </c>
      <c r="C1549" s="239"/>
      <c r="D1549" s="12"/>
      <c r="E1549" s="133" t="s">
        <v>435</v>
      </c>
      <c r="F1549" s="224"/>
      <c r="G1549" s="249">
        <v>2100000</v>
      </c>
      <c r="H1549" s="224"/>
      <c r="I1549" s="236"/>
    </row>
    <row r="1550" spans="1:9" ht="34.5" customHeight="1" x14ac:dyDescent="0.25">
      <c r="A1550" s="380">
        <v>21020300</v>
      </c>
      <c r="B1550" s="234"/>
      <c r="C1550" s="235"/>
      <c r="D1550" s="234"/>
      <c r="E1550" s="90" t="s">
        <v>436</v>
      </c>
      <c r="F1550" s="224"/>
      <c r="G1550" s="249"/>
      <c r="H1550" s="224"/>
      <c r="I1550" s="236"/>
    </row>
    <row r="1551" spans="1:9" ht="21.95" customHeight="1" x14ac:dyDescent="0.25">
      <c r="A1551" s="381">
        <v>21020301</v>
      </c>
      <c r="B1551" s="238" t="s">
        <v>19</v>
      </c>
      <c r="C1551" s="239"/>
      <c r="D1551" s="19" t="s">
        <v>15</v>
      </c>
      <c r="E1551" s="133" t="s">
        <v>437</v>
      </c>
      <c r="F1551" s="224">
        <v>1629469.45</v>
      </c>
      <c r="G1551" s="249">
        <v>1715231</v>
      </c>
      <c r="H1551" s="224">
        <v>1286423.25</v>
      </c>
      <c r="I1551" s="236">
        <f>'NORMINAL ROLL'!E983</f>
        <v>235406.84999999986</v>
      </c>
    </row>
    <row r="1552" spans="1:9" ht="21.95" customHeight="1" x14ac:dyDescent="0.25">
      <c r="A1552" s="381">
        <v>21020302</v>
      </c>
      <c r="B1552" s="238" t="s">
        <v>19</v>
      </c>
      <c r="C1552" s="239"/>
      <c r="D1552" s="19" t="s">
        <v>15</v>
      </c>
      <c r="E1552" s="133" t="s">
        <v>438</v>
      </c>
      <c r="F1552" s="224">
        <v>672819.45</v>
      </c>
      <c r="G1552" s="249">
        <v>708231</v>
      </c>
      <c r="H1552" s="224">
        <v>531173.25</v>
      </c>
      <c r="I1552" s="236">
        <f>'NORMINAL ROLL'!F981</f>
        <v>770448.89600000018</v>
      </c>
    </row>
    <row r="1553" spans="1:9" ht="21.95" customHeight="1" x14ac:dyDescent="0.25">
      <c r="A1553" s="381">
        <v>21020303</v>
      </c>
      <c r="B1553" s="238" t="s">
        <v>19</v>
      </c>
      <c r="C1553" s="239"/>
      <c r="D1553" s="19" t="s">
        <v>15</v>
      </c>
      <c r="E1553" s="133" t="s">
        <v>439</v>
      </c>
      <c r="F1553" s="224">
        <v>404624</v>
      </c>
      <c r="G1553" s="249">
        <v>425920</v>
      </c>
      <c r="H1553" s="224">
        <v>319440</v>
      </c>
      <c r="I1553" s="236">
        <f>'NORMINAL ROLL'!G981</f>
        <v>83166</v>
      </c>
    </row>
    <row r="1554" spans="1:9" ht="21.95" customHeight="1" x14ac:dyDescent="0.25">
      <c r="A1554" s="381">
        <v>21020304</v>
      </c>
      <c r="B1554" s="238" t="s">
        <v>19</v>
      </c>
      <c r="C1554" s="239"/>
      <c r="D1554" s="19" t="s">
        <v>15</v>
      </c>
      <c r="E1554" s="133" t="s">
        <v>398</v>
      </c>
      <c r="F1554" s="224">
        <v>192068.15</v>
      </c>
      <c r="G1554" s="249">
        <v>202177</v>
      </c>
      <c r="H1554" s="224">
        <v>151632.75</v>
      </c>
      <c r="I1554" s="236">
        <f>'NORMINAL ROLL'!H983</f>
        <v>33629.549999999981</v>
      </c>
    </row>
    <row r="1555" spans="1:9" ht="21.95" customHeight="1" x14ac:dyDescent="0.25">
      <c r="A1555" s="381">
        <v>21020304</v>
      </c>
      <c r="B1555" s="238"/>
      <c r="C1555" s="239"/>
      <c r="D1555" s="19"/>
      <c r="E1555" s="133" t="s">
        <v>477</v>
      </c>
      <c r="F1555" s="224"/>
      <c r="G1555" s="249"/>
      <c r="H1555" s="224"/>
      <c r="I1555" s="236">
        <f>'NORMINAL ROLL'!M983</f>
        <v>480000</v>
      </c>
    </row>
    <row r="1556" spans="1:9" ht="21.95" customHeight="1" x14ac:dyDescent="0.25">
      <c r="A1556" s="381">
        <v>21020312</v>
      </c>
      <c r="B1556" s="238" t="s">
        <v>19</v>
      </c>
      <c r="C1556" s="239"/>
      <c r="D1556" s="12"/>
      <c r="E1556" s="133" t="s">
        <v>440</v>
      </c>
      <c r="F1556" s="224"/>
      <c r="G1556" s="249"/>
      <c r="H1556" s="224"/>
      <c r="I1556" s="236"/>
    </row>
    <row r="1557" spans="1:9" ht="21.95" customHeight="1" x14ac:dyDescent="0.25">
      <c r="A1557" s="381">
        <v>21020315</v>
      </c>
      <c r="B1557" s="238" t="s">
        <v>19</v>
      </c>
      <c r="C1557" s="239"/>
      <c r="D1557" s="19" t="s">
        <v>15</v>
      </c>
      <c r="E1557" s="133" t="s">
        <v>441</v>
      </c>
      <c r="F1557" s="224">
        <v>1617068.15</v>
      </c>
      <c r="G1557" s="249">
        <v>1702177</v>
      </c>
      <c r="H1557" s="224">
        <v>1276632.75</v>
      </c>
      <c r="I1557" s="236">
        <f>'NORMINAL ROLL'!I983</f>
        <v>57629.549999999981</v>
      </c>
    </row>
    <row r="1558" spans="1:9" ht="21.95" customHeight="1" x14ac:dyDescent="0.25">
      <c r="A1558" s="381" t="s">
        <v>652</v>
      </c>
      <c r="B1558" s="238" t="s">
        <v>19</v>
      </c>
      <c r="C1558" s="239"/>
      <c r="D1558" s="19" t="s">
        <v>15</v>
      </c>
      <c r="E1558" s="133" t="s">
        <v>521</v>
      </c>
      <c r="F1558" s="224">
        <v>837168.5</v>
      </c>
      <c r="G1558" s="249">
        <v>881230</v>
      </c>
      <c r="H1558" s="224">
        <v>660922.5</v>
      </c>
      <c r="I1558" s="236"/>
    </row>
    <row r="1559" spans="1:9" ht="21.95" customHeight="1" x14ac:dyDescent="0.25">
      <c r="A1559" s="381" t="s">
        <v>653</v>
      </c>
      <c r="B1559" s="238" t="s">
        <v>19</v>
      </c>
      <c r="C1559" s="239"/>
      <c r="D1559" s="19" t="s">
        <v>15</v>
      </c>
      <c r="E1559" s="133" t="s">
        <v>522</v>
      </c>
      <c r="F1559" s="224">
        <v>855142.5</v>
      </c>
      <c r="G1559" s="249">
        <v>900150</v>
      </c>
      <c r="H1559" s="224">
        <v>675112.5</v>
      </c>
      <c r="I1559" s="236"/>
    </row>
    <row r="1560" spans="1:9" ht="21.95" customHeight="1" x14ac:dyDescent="0.25">
      <c r="A1560" s="381" t="s">
        <v>654</v>
      </c>
      <c r="B1560" s="238" t="s">
        <v>19</v>
      </c>
      <c r="C1560" s="239"/>
      <c r="D1560" s="19" t="s">
        <v>15</v>
      </c>
      <c r="E1560" s="133" t="s">
        <v>523</v>
      </c>
      <c r="F1560" s="224">
        <v>2299000</v>
      </c>
      <c r="G1560" s="249">
        <v>2420000</v>
      </c>
      <c r="H1560" s="224">
        <v>1815000</v>
      </c>
      <c r="I1560" s="236"/>
    </row>
    <row r="1561" spans="1:9" ht="21.95" customHeight="1" x14ac:dyDescent="0.25">
      <c r="A1561" s="380">
        <v>21020400</v>
      </c>
      <c r="B1561" s="234"/>
      <c r="C1561" s="235"/>
      <c r="D1561" s="234"/>
      <c r="E1561" s="90" t="s">
        <v>451</v>
      </c>
      <c r="F1561" s="224"/>
      <c r="G1561" s="249"/>
      <c r="H1561" s="224"/>
      <c r="I1561" s="236"/>
    </row>
    <row r="1562" spans="1:9" ht="21.95" customHeight="1" x14ac:dyDescent="0.25">
      <c r="A1562" s="381">
        <v>21020401</v>
      </c>
      <c r="B1562" s="238" t="s">
        <v>19</v>
      </c>
      <c r="C1562" s="239"/>
      <c r="D1562" s="19" t="s">
        <v>15</v>
      </c>
      <c r="E1562" s="133" t="s">
        <v>437</v>
      </c>
      <c r="F1562" s="224">
        <v>860422.6</v>
      </c>
      <c r="G1562" s="249">
        <v>905708</v>
      </c>
      <c r="H1562" s="224">
        <v>679281</v>
      </c>
      <c r="I1562" s="236">
        <f>'NORMINAL ROLL'!E981</f>
        <v>1348285.5680000002</v>
      </c>
    </row>
    <row r="1563" spans="1:9" ht="21.95" customHeight="1" x14ac:dyDescent="0.25">
      <c r="A1563" s="381">
        <v>21020402</v>
      </c>
      <c r="B1563" s="238" t="s">
        <v>19</v>
      </c>
      <c r="C1563" s="239"/>
      <c r="D1563" s="19" t="s">
        <v>15</v>
      </c>
      <c r="E1563" s="133" t="s">
        <v>438</v>
      </c>
      <c r="F1563" s="224">
        <v>491672.5</v>
      </c>
      <c r="G1563" s="249">
        <v>517550</v>
      </c>
      <c r="H1563" s="224">
        <v>388162.5</v>
      </c>
      <c r="I1563" s="236">
        <f>'NORMINAL ROLL'!F981</f>
        <v>770448.89600000018</v>
      </c>
    </row>
    <row r="1564" spans="1:9" ht="21.95" customHeight="1" x14ac:dyDescent="0.25">
      <c r="A1564" s="381">
        <v>21020403</v>
      </c>
      <c r="B1564" s="238" t="s">
        <v>19</v>
      </c>
      <c r="C1564" s="239"/>
      <c r="D1564" s="19" t="s">
        <v>15</v>
      </c>
      <c r="E1564" s="133" t="s">
        <v>439</v>
      </c>
      <c r="F1564" s="224">
        <v>44118</v>
      </c>
      <c r="G1564" s="249">
        <v>46440</v>
      </c>
      <c r="H1564" s="224">
        <v>34830</v>
      </c>
      <c r="I1564" s="236">
        <f>'NORMINAL ROLL'!G981</f>
        <v>83166</v>
      </c>
    </row>
    <row r="1565" spans="1:9" ht="21.95" customHeight="1" x14ac:dyDescent="0.25">
      <c r="A1565" s="381">
        <v>21020404</v>
      </c>
      <c r="B1565" s="238" t="s">
        <v>19</v>
      </c>
      <c r="C1565" s="239"/>
      <c r="D1565" s="19" t="s">
        <v>15</v>
      </c>
      <c r="E1565" s="133" t="s">
        <v>398</v>
      </c>
      <c r="F1565" s="224">
        <v>122917.65</v>
      </c>
      <c r="G1565" s="249">
        <v>129387</v>
      </c>
      <c r="H1565" s="224">
        <v>97040.25</v>
      </c>
      <c r="I1565" s="236">
        <f>'NORMINAL ROLL'!H981</f>
        <v>192612.22400000005</v>
      </c>
    </row>
    <row r="1566" spans="1:9" ht="21.95" customHeight="1" x14ac:dyDescent="0.25">
      <c r="A1566" s="381" t="s">
        <v>1467</v>
      </c>
      <c r="B1566" s="238"/>
      <c r="C1566" s="239"/>
      <c r="D1566" s="19"/>
      <c r="E1566" s="133" t="s">
        <v>477</v>
      </c>
      <c r="F1566" s="224"/>
      <c r="G1566" s="249"/>
      <c r="H1566" s="224"/>
      <c r="I1566" s="236">
        <f>'NORMINAL ROLL'!M981</f>
        <v>5280000</v>
      </c>
    </row>
    <row r="1567" spans="1:9" ht="21.95" customHeight="1" x14ac:dyDescent="0.25">
      <c r="A1567" s="381">
        <v>21020412</v>
      </c>
      <c r="B1567" s="238" t="s">
        <v>19</v>
      </c>
      <c r="C1567" s="239"/>
      <c r="D1567" s="12"/>
      <c r="E1567" s="133" t="s">
        <v>440</v>
      </c>
      <c r="F1567" s="224"/>
      <c r="G1567" s="249"/>
      <c r="H1567" s="224"/>
      <c r="I1567" s="236"/>
    </row>
    <row r="1568" spans="1:9" ht="21.95" customHeight="1" x14ac:dyDescent="0.25">
      <c r="A1568" s="381">
        <v>21020415</v>
      </c>
      <c r="B1568" s="238" t="s">
        <v>19</v>
      </c>
      <c r="C1568" s="239"/>
      <c r="D1568" s="19" t="s">
        <v>15</v>
      </c>
      <c r="E1568" s="133" t="s">
        <v>441</v>
      </c>
      <c r="F1568" s="224">
        <v>122917.65</v>
      </c>
      <c r="G1568" s="249">
        <v>129387</v>
      </c>
      <c r="H1568" s="224">
        <v>97040.25</v>
      </c>
      <c r="I1568" s="236">
        <f>'NORMINAL ROLL'!I981</f>
        <v>702106.304</v>
      </c>
    </row>
    <row r="1569" spans="1:9" ht="21.95" customHeight="1" x14ac:dyDescent="0.25">
      <c r="A1569" s="380">
        <v>21020500</v>
      </c>
      <c r="B1569" s="234"/>
      <c r="C1569" s="235"/>
      <c r="D1569" s="234"/>
      <c r="E1569" s="90" t="s">
        <v>452</v>
      </c>
      <c r="F1569" s="249"/>
      <c r="G1569" s="249"/>
      <c r="H1569" s="249"/>
      <c r="I1569" s="225"/>
    </row>
    <row r="1570" spans="1:9" ht="21.95" customHeight="1" x14ac:dyDescent="0.25">
      <c r="A1570" s="381">
        <v>21020501</v>
      </c>
      <c r="B1570" s="238" t="s">
        <v>19</v>
      </c>
      <c r="C1570" s="239"/>
      <c r="D1570" s="12"/>
      <c r="E1570" s="133" t="s">
        <v>437</v>
      </c>
      <c r="F1570" s="249"/>
      <c r="G1570" s="249"/>
      <c r="H1570" s="249"/>
      <c r="I1570" s="225"/>
    </row>
    <row r="1571" spans="1:9" ht="21.95" customHeight="1" x14ac:dyDescent="0.25">
      <c r="A1571" s="382">
        <v>21020502</v>
      </c>
      <c r="B1571" s="238" t="s">
        <v>19</v>
      </c>
      <c r="C1571" s="247"/>
      <c r="D1571" s="12"/>
      <c r="E1571" s="133" t="s">
        <v>438</v>
      </c>
      <c r="F1571" s="249"/>
      <c r="G1571" s="249"/>
      <c r="H1571" s="249"/>
      <c r="I1571" s="225"/>
    </row>
    <row r="1572" spans="1:9" ht="21.95" customHeight="1" x14ac:dyDescent="0.25">
      <c r="A1572" s="382">
        <v>21020503</v>
      </c>
      <c r="B1572" s="238" t="s">
        <v>19</v>
      </c>
      <c r="C1572" s="247"/>
      <c r="D1572" s="12"/>
      <c r="E1572" s="133" t="s">
        <v>439</v>
      </c>
      <c r="F1572" s="249"/>
      <c r="G1572" s="249"/>
      <c r="H1572" s="249"/>
      <c r="I1572" s="225"/>
    </row>
    <row r="1573" spans="1:9" ht="21.95" customHeight="1" x14ac:dyDescent="0.25">
      <c r="A1573" s="382">
        <v>21020504</v>
      </c>
      <c r="B1573" s="238" t="s">
        <v>19</v>
      </c>
      <c r="C1573" s="247"/>
      <c r="D1573" s="12"/>
      <c r="E1573" s="133" t="s">
        <v>398</v>
      </c>
      <c r="F1573" s="249"/>
      <c r="G1573" s="249"/>
      <c r="H1573" s="249"/>
      <c r="I1573" s="225"/>
    </row>
    <row r="1574" spans="1:9" ht="21.95" customHeight="1" x14ac:dyDescent="0.25">
      <c r="A1574" s="382">
        <v>21020512</v>
      </c>
      <c r="B1574" s="238" t="s">
        <v>19</v>
      </c>
      <c r="C1574" s="247"/>
      <c r="D1574" s="12"/>
      <c r="E1574" s="133" t="s">
        <v>440</v>
      </c>
      <c r="F1574" s="249"/>
      <c r="G1574" s="249"/>
      <c r="H1574" s="249"/>
      <c r="I1574" s="225"/>
    </row>
    <row r="1575" spans="1:9" ht="21.95" customHeight="1" x14ac:dyDescent="0.25">
      <c r="A1575" s="382">
        <v>21020515</v>
      </c>
      <c r="B1575" s="238" t="s">
        <v>19</v>
      </c>
      <c r="C1575" s="247"/>
      <c r="D1575" s="12"/>
      <c r="E1575" s="133" t="s">
        <v>441</v>
      </c>
      <c r="F1575" s="249"/>
      <c r="G1575" s="249"/>
      <c r="H1575" s="249"/>
      <c r="I1575" s="225"/>
    </row>
    <row r="1576" spans="1:9" ht="21.95" customHeight="1" x14ac:dyDescent="0.25">
      <c r="A1576" s="243">
        <v>21020600</v>
      </c>
      <c r="B1576" s="244"/>
      <c r="C1576" s="245"/>
      <c r="D1576" s="244"/>
      <c r="E1576" s="90" t="s">
        <v>408</v>
      </c>
      <c r="F1576" s="249"/>
      <c r="G1576" s="249"/>
      <c r="H1576" s="249"/>
      <c r="I1576" s="225"/>
    </row>
    <row r="1577" spans="1:9" ht="21.95" customHeight="1" x14ac:dyDescent="0.25">
      <c r="A1577" s="338">
        <v>21020605</v>
      </c>
      <c r="B1577" s="238" t="s">
        <v>19</v>
      </c>
      <c r="C1577" s="247"/>
      <c r="D1577" s="12"/>
      <c r="E1577" s="96" t="s">
        <v>501</v>
      </c>
      <c r="F1577" s="249"/>
      <c r="G1577" s="249"/>
      <c r="H1577" s="249"/>
      <c r="I1577" s="225"/>
    </row>
    <row r="1578" spans="1:9" ht="21.95" customHeight="1" x14ac:dyDescent="0.25">
      <c r="A1578" s="376">
        <v>22020000</v>
      </c>
      <c r="B1578" s="251"/>
      <c r="C1578" s="252"/>
      <c r="D1578" s="251"/>
      <c r="E1578" s="171" t="s">
        <v>410</v>
      </c>
      <c r="F1578" s="249"/>
      <c r="G1578" s="249"/>
      <c r="H1578" s="249"/>
      <c r="I1578" s="225"/>
    </row>
    <row r="1579" spans="1:9" ht="21.95" customHeight="1" x14ac:dyDescent="0.25">
      <c r="A1579" s="376">
        <v>22020100</v>
      </c>
      <c r="B1579" s="251"/>
      <c r="C1579" s="252"/>
      <c r="D1579" s="251"/>
      <c r="E1579" s="171" t="s">
        <v>468</v>
      </c>
      <c r="F1579" s="249"/>
      <c r="G1579" s="249"/>
      <c r="H1579" s="249"/>
      <c r="I1579" s="225"/>
    </row>
    <row r="1580" spans="1:9" ht="21.95" customHeight="1" x14ac:dyDescent="0.3">
      <c r="A1580" s="615">
        <v>22020101</v>
      </c>
      <c r="B1580" s="238" t="s">
        <v>19</v>
      </c>
      <c r="C1580" s="369"/>
      <c r="D1580" s="366"/>
      <c r="E1580" s="365" t="s">
        <v>469</v>
      </c>
      <c r="F1580" s="384"/>
      <c r="G1580" s="249"/>
      <c r="H1580" s="384"/>
      <c r="I1580" s="225"/>
    </row>
    <row r="1581" spans="1:9" ht="21.95" customHeight="1" x14ac:dyDescent="0.3">
      <c r="A1581" s="615">
        <v>22020102</v>
      </c>
      <c r="B1581" s="238" t="s">
        <v>19</v>
      </c>
      <c r="C1581" s="369"/>
      <c r="D1581" s="19" t="s">
        <v>15</v>
      </c>
      <c r="E1581" s="365" t="s">
        <v>412</v>
      </c>
      <c r="F1581" s="384"/>
      <c r="G1581" s="249">
        <v>400000</v>
      </c>
      <c r="H1581" s="384"/>
      <c r="I1581" s="249">
        <v>400000</v>
      </c>
    </row>
    <row r="1582" spans="1:9" ht="21.95" customHeight="1" x14ac:dyDescent="0.3">
      <c r="A1582" s="615">
        <v>22020103</v>
      </c>
      <c r="B1582" s="238" t="s">
        <v>19</v>
      </c>
      <c r="C1582" s="369"/>
      <c r="D1582" s="366"/>
      <c r="E1582" s="365" t="s">
        <v>470</v>
      </c>
      <c r="F1582" s="384"/>
      <c r="G1582" s="249"/>
      <c r="H1582" s="384"/>
      <c r="I1582" s="249"/>
    </row>
    <row r="1583" spans="1:9" ht="21.95" customHeight="1" x14ac:dyDescent="0.3">
      <c r="A1583" s="615">
        <v>22020104</v>
      </c>
      <c r="B1583" s="238" t="s">
        <v>19</v>
      </c>
      <c r="C1583" s="369"/>
      <c r="D1583" s="366"/>
      <c r="E1583" s="365" t="s">
        <v>413</v>
      </c>
      <c r="F1583" s="384"/>
      <c r="G1583" s="249"/>
      <c r="H1583" s="384"/>
      <c r="I1583" s="249"/>
    </row>
    <row r="1584" spans="1:9" ht="21.95" customHeight="1" x14ac:dyDescent="0.25">
      <c r="A1584" s="376">
        <v>22020000</v>
      </c>
      <c r="B1584" s="251"/>
      <c r="C1584" s="252"/>
      <c r="D1584" s="251"/>
      <c r="E1584" s="171" t="s">
        <v>410</v>
      </c>
      <c r="F1584" s="249"/>
      <c r="G1584" s="249"/>
      <c r="H1584" s="249"/>
      <c r="I1584" s="249"/>
    </row>
    <row r="1585" spans="1:9" ht="21.95" customHeight="1" x14ac:dyDescent="0.25">
      <c r="A1585" s="376">
        <v>22020100</v>
      </c>
      <c r="B1585" s="251"/>
      <c r="C1585" s="252"/>
      <c r="D1585" s="251"/>
      <c r="E1585" s="171" t="s">
        <v>468</v>
      </c>
      <c r="F1585" s="249"/>
      <c r="G1585" s="249"/>
      <c r="H1585" s="249"/>
      <c r="I1585" s="249"/>
    </row>
    <row r="1586" spans="1:9" ht="21.95" customHeight="1" x14ac:dyDescent="0.25">
      <c r="A1586" s="385">
        <v>22020102</v>
      </c>
      <c r="B1586" s="238" t="s">
        <v>19</v>
      </c>
      <c r="C1586" s="199"/>
      <c r="D1586" s="12"/>
      <c r="E1586" s="242" t="s">
        <v>412</v>
      </c>
      <c r="F1586" s="249"/>
      <c r="G1586" s="249"/>
      <c r="H1586" s="249"/>
      <c r="I1586" s="249"/>
    </row>
    <row r="1587" spans="1:9" ht="21.95" customHeight="1" x14ac:dyDescent="0.25">
      <c r="A1587" s="376">
        <v>22020200</v>
      </c>
      <c r="B1587" s="251"/>
      <c r="C1587" s="252"/>
      <c r="D1587" s="251"/>
      <c r="E1587" s="171" t="s">
        <v>665</v>
      </c>
      <c r="F1587" s="249"/>
      <c r="G1587" s="249"/>
      <c r="H1587" s="249"/>
      <c r="I1587" s="249"/>
    </row>
    <row r="1588" spans="1:9" ht="21.95" customHeight="1" x14ac:dyDescent="0.25">
      <c r="A1588" s="385">
        <v>22020206</v>
      </c>
      <c r="B1588" s="238" t="s">
        <v>19</v>
      </c>
      <c r="C1588" s="199"/>
      <c r="D1588" s="12"/>
      <c r="E1588" s="242" t="s">
        <v>671</v>
      </c>
      <c r="F1588" s="249"/>
      <c r="G1588" s="249"/>
      <c r="H1588" s="249"/>
      <c r="I1588" s="249"/>
    </row>
    <row r="1589" spans="1:9" ht="21.95" customHeight="1" x14ac:dyDescent="0.25">
      <c r="A1589" s="376">
        <v>22020400</v>
      </c>
      <c r="B1589" s="251"/>
      <c r="C1589" s="252"/>
      <c r="D1589" s="251"/>
      <c r="E1589" s="171" t="s">
        <v>527</v>
      </c>
      <c r="F1589" s="249"/>
      <c r="G1589" s="249"/>
      <c r="H1589" s="249"/>
      <c r="I1589" s="249"/>
    </row>
    <row r="1590" spans="1:9" ht="21.95" customHeight="1" x14ac:dyDescent="0.25">
      <c r="A1590" s="385">
        <v>22020402</v>
      </c>
      <c r="B1590" s="238" t="s">
        <v>19</v>
      </c>
      <c r="C1590" s="199"/>
      <c r="D1590" s="19" t="s">
        <v>15</v>
      </c>
      <c r="E1590" s="242" t="s">
        <v>672</v>
      </c>
      <c r="F1590" s="249"/>
      <c r="G1590" s="249">
        <v>4000000</v>
      </c>
      <c r="H1590" s="249">
        <v>574206</v>
      </c>
      <c r="I1590" s="249">
        <v>4000000</v>
      </c>
    </row>
    <row r="1591" spans="1:9" ht="41.25" customHeight="1" x14ac:dyDescent="0.25">
      <c r="A1591" s="385">
        <v>22020403</v>
      </c>
      <c r="B1591" s="238" t="s">
        <v>19</v>
      </c>
      <c r="C1591" s="199"/>
      <c r="D1591" s="19" t="s">
        <v>15</v>
      </c>
      <c r="E1591" s="242" t="s">
        <v>673</v>
      </c>
      <c r="F1591" s="249">
        <v>7854300</v>
      </c>
      <c r="G1591" s="249">
        <v>10000000</v>
      </c>
      <c r="H1591" s="249">
        <v>4560000</v>
      </c>
      <c r="I1591" s="249">
        <v>10000000</v>
      </c>
    </row>
    <row r="1592" spans="1:9" ht="21.95" customHeight="1" x14ac:dyDescent="0.25">
      <c r="A1592" s="385">
        <v>22020406</v>
      </c>
      <c r="B1592" s="238" t="s">
        <v>19</v>
      </c>
      <c r="C1592" s="199"/>
      <c r="D1592" s="12"/>
      <c r="E1592" s="242" t="s">
        <v>528</v>
      </c>
      <c r="F1592" s="249">
        <v>12980000</v>
      </c>
      <c r="G1592" s="249">
        <v>13000000</v>
      </c>
      <c r="H1592" s="249">
        <v>4876000</v>
      </c>
      <c r="I1592" s="249">
        <v>13000000</v>
      </c>
    </row>
    <row r="1593" spans="1:9" ht="39.75" customHeight="1" x14ac:dyDescent="0.25">
      <c r="A1593" s="385">
        <v>22020412</v>
      </c>
      <c r="B1593" s="238" t="s">
        <v>19</v>
      </c>
      <c r="C1593" s="199"/>
      <c r="D1593" s="19" t="s">
        <v>15</v>
      </c>
      <c r="E1593" s="242" t="s">
        <v>674</v>
      </c>
      <c r="F1593" s="249"/>
      <c r="G1593" s="249">
        <v>15000000</v>
      </c>
      <c r="H1593" s="249">
        <v>11450000</v>
      </c>
      <c r="I1593" s="249">
        <v>15000000</v>
      </c>
    </row>
    <row r="1594" spans="1:9" ht="21.95" customHeight="1" x14ac:dyDescent="0.25">
      <c r="A1594" s="376">
        <v>22020600</v>
      </c>
      <c r="B1594" s="251"/>
      <c r="C1594" s="252"/>
      <c r="D1594" s="251"/>
      <c r="E1594" s="171" t="s">
        <v>419</v>
      </c>
      <c r="F1594" s="249"/>
      <c r="G1594" s="249"/>
      <c r="H1594" s="249"/>
      <c r="I1594" s="225"/>
    </row>
    <row r="1595" spans="1:9" ht="21.95" customHeight="1" x14ac:dyDescent="0.25">
      <c r="A1595" s="385">
        <v>22020602</v>
      </c>
      <c r="B1595" s="238" t="s">
        <v>19</v>
      </c>
      <c r="C1595" s="199"/>
      <c r="D1595" s="19" t="s">
        <v>15</v>
      </c>
      <c r="E1595" s="242" t="s">
        <v>675</v>
      </c>
      <c r="F1595" s="249"/>
      <c r="G1595" s="13"/>
      <c r="H1595" s="13"/>
      <c r="I1595" s="531"/>
    </row>
    <row r="1596" spans="1:9" ht="21.95" customHeight="1" thickBot="1" x14ac:dyDescent="0.3">
      <c r="A1596" s="386">
        <v>22020603</v>
      </c>
      <c r="B1596" s="255" t="s">
        <v>19</v>
      </c>
      <c r="C1596" s="256"/>
      <c r="D1596" s="257"/>
      <c r="E1596" s="388" t="s">
        <v>676</v>
      </c>
      <c r="F1596" s="258"/>
      <c r="G1596" s="258"/>
      <c r="H1596" s="258"/>
      <c r="I1596" s="259"/>
    </row>
    <row r="1597" spans="1:9" ht="21.95" customHeight="1" thickBot="1" x14ac:dyDescent="0.3">
      <c r="A1597" s="645"/>
      <c r="B1597" s="646"/>
      <c r="C1597" s="647"/>
      <c r="D1597" s="646"/>
      <c r="E1597" s="648" t="s">
        <v>449</v>
      </c>
      <c r="F1597" s="649">
        <f>SUM(F1545:F1577)</f>
        <v>16449098.950000001</v>
      </c>
      <c r="G1597" s="649">
        <f>SUM(G1545:G1577)</f>
        <v>19414841</v>
      </c>
      <c r="H1597" s="649">
        <f>SUM(H1545:H1577)</f>
        <v>12986130.75</v>
      </c>
      <c r="I1597" s="650">
        <f>SUM(I1545:I1577)</f>
        <v>14561735.317999998</v>
      </c>
    </row>
    <row r="1598" spans="1:9" ht="21.95" customHeight="1" thickBot="1" x14ac:dyDescent="0.3">
      <c r="A1598" s="658"/>
      <c r="B1598" s="659"/>
      <c r="C1598" s="660"/>
      <c r="D1598" s="659"/>
      <c r="E1598" s="661" t="s">
        <v>410</v>
      </c>
      <c r="F1598" s="662">
        <f>SUM(F1586:F1596)</f>
        <v>20834300</v>
      </c>
      <c r="G1598" s="662">
        <f>SUM(G1586:G1596)</f>
        <v>42000000</v>
      </c>
      <c r="H1598" s="662">
        <f>SUM(H1586:H1596)</f>
        <v>21460206</v>
      </c>
      <c r="I1598" s="663">
        <f>SUM(I1586:I1596)</f>
        <v>42000000</v>
      </c>
    </row>
    <row r="1599" spans="1:9" ht="21.95" customHeight="1" thickBot="1" x14ac:dyDescent="0.3">
      <c r="A1599" s="651"/>
      <c r="B1599" s="652"/>
      <c r="C1599" s="653"/>
      <c r="D1599" s="654"/>
      <c r="E1599" s="655" t="s">
        <v>51</v>
      </c>
      <c r="F1599" s="656">
        <f>F1597+F1598</f>
        <v>37283398.950000003</v>
      </c>
      <c r="G1599" s="656">
        <f>G1597+G1598</f>
        <v>61414841</v>
      </c>
      <c r="H1599" s="656">
        <f>H1597+H1598</f>
        <v>34446336.75</v>
      </c>
      <c r="I1599" s="657">
        <f>I1597+I1598</f>
        <v>56561735.317999996</v>
      </c>
    </row>
    <row r="1600" spans="1:9" ht="28.5" x14ac:dyDescent="0.45">
      <c r="A1600" s="1235" t="s">
        <v>0</v>
      </c>
      <c r="B1600" s="1236"/>
      <c r="C1600" s="1236"/>
      <c r="D1600" s="1236"/>
      <c r="E1600" s="1236"/>
      <c r="F1600" s="1236"/>
      <c r="G1600" s="1236"/>
      <c r="H1600" s="1236"/>
      <c r="I1600" s="1237"/>
    </row>
    <row r="1601" spans="1:9" ht="22.5" x14ac:dyDescent="0.3">
      <c r="A1601" s="1238" t="s">
        <v>1</v>
      </c>
      <c r="B1601" s="1239"/>
      <c r="C1601" s="1239"/>
      <c r="D1601" s="1239"/>
      <c r="E1601" s="1239"/>
      <c r="F1601" s="1239"/>
      <c r="G1601" s="1239"/>
      <c r="H1601" s="1239"/>
      <c r="I1601" s="1240"/>
    </row>
    <row r="1602" spans="1:9" ht="22.5" x14ac:dyDescent="0.3">
      <c r="A1602" s="1238" t="s">
        <v>879</v>
      </c>
      <c r="B1602" s="1239"/>
      <c r="C1602" s="1239"/>
      <c r="D1602" s="1239"/>
      <c r="E1602" s="1239"/>
      <c r="F1602" s="1239"/>
      <c r="G1602" s="1239"/>
      <c r="H1602" s="1239"/>
      <c r="I1602" s="1240"/>
    </row>
    <row r="1603" spans="1:9" ht="18.75" customHeight="1" thickBot="1" x14ac:dyDescent="0.3">
      <c r="A1603" s="1244" t="s">
        <v>369</v>
      </c>
      <c r="B1603" s="1245"/>
      <c r="C1603" s="1245"/>
      <c r="D1603" s="1245"/>
      <c r="E1603" s="1245"/>
      <c r="F1603" s="1245"/>
      <c r="G1603" s="1245"/>
      <c r="H1603" s="1245"/>
      <c r="I1603" s="1246"/>
    </row>
    <row r="1604" spans="1:9" thickBot="1" x14ac:dyDescent="0.3">
      <c r="A1604" s="1260" t="s">
        <v>677</v>
      </c>
      <c r="B1604" s="1261"/>
      <c r="C1604" s="1261"/>
      <c r="D1604" s="1261"/>
      <c r="E1604" s="1261"/>
      <c r="F1604" s="1261"/>
      <c r="G1604" s="1261"/>
      <c r="H1604" s="1261"/>
      <c r="I1604" s="1262"/>
    </row>
    <row r="1605" spans="1:9" s="220" customFormat="1" ht="36.75" thickBot="1" x14ac:dyDescent="0.3">
      <c r="A1605" s="595" t="s">
        <v>370</v>
      </c>
      <c r="B1605" s="407" t="s">
        <v>78</v>
      </c>
      <c r="C1605" s="596" t="s">
        <v>371</v>
      </c>
      <c r="D1605" s="407" t="s">
        <v>4</v>
      </c>
      <c r="E1605" s="574" t="s">
        <v>79</v>
      </c>
      <c r="F1605" s="407" t="s">
        <v>372</v>
      </c>
      <c r="G1605" s="407" t="s">
        <v>7</v>
      </c>
      <c r="H1605" s="407" t="s">
        <v>740</v>
      </c>
      <c r="I1605" s="407" t="s">
        <v>882</v>
      </c>
    </row>
    <row r="1606" spans="1:9" ht="21.95" customHeight="1" x14ac:dyDescent="0.25">
      <c r="A1606" s="379">
        <v>20000000</v>
      </c>
      <c r="B1606" s="271"/>
      <c r="C1606" s="272"/>
      <c r="D1606" s="271"/>
      <c r="E1606" s="114" t="s">
        <v>44</v>
      </c>
      <c r="F1606" s="273"/>
      <c r="G1606" s="273"/>
      <c r="H1606" s="273"/>
      <c r="I1606" s="274"/>
    </row>
    <row r="1607" spans="1:9" ht="21.95" customHeight="1" x14ac:dyDescent="0.25">
      <c r="A1607" s="380">
        <v>21000000</v>
      </c>
      <c r="B1607" s="234"/>
      <c r="C1607" s="235"/>
      <c r="D1607" s="234"/>
      <c r="E1607" s="90" t="s">
        <v>47</v>
      </c>
      <c r="F1607" s="224"/>
      <c r="G1607" s="224"/>
      <c r="H1607" s="224"/>
      <c r="I1607" s="236"/>
    </row>
    <row r="1608" spans="1:9" ht="21.95" customHeight="1" x14ac:dyDescent="0.25">
      <c r="A1608" s="380">
        <v>21010000</v>
      </c>
      <c r="B1608" s="234"/>
      <c r="C1608" s="235"/>
      <c r="D1608" s="234"/>
      <c r="E1608" s="90" t="s">
        <v>392</v>
      </c>
      <c r="F1608" s="224"/>
      <c r="G1608" s="224"/>
      <c r="H1608" s="224"/>
      <c r="I1608" s="236"/>
    </row>
    <row r="1609" spans="1:9" ht="21.95" customHeight="1" x14ac:dyDescent="0.25">
      <c r="A1609" s="381">
        <v>21010103</v>
      </c>
      <c r="B1609" s="238" t="s">
        <v>19</v>
      </c>
      <c r="C1609" s="239"/>
      <c r="D1609" s="19" t="s">
        <v>15</v>
      </c>
      <c r="E1609" s="96" t="s">
        <v>431</v>
      </c>
      <c r="F1609" s="224">
        <v>70066.3</v>
      </c>
      <c r="G1609" s="249">
        <v>73754</v>
      </c>
      <c r="H1609" s="224">
        <v>55315.5</v>
      </c>
      <c r="I1609" s="236"/>
    </row>
    <row r="1610" spans="1:9" ht="21.95" customHeight="1" x14ac:dyDescent="0.25">
      <c r="A1610" s="381" t="s">
        <v>669</v>
      </c>
      <c r="B1610" s="238" t="s">
        <v>19</v>
      </c>
      <c r="C1610" s="239"/>
      <c r="D1610" s="19" t="s">
        <v>15</v>
      </c>
      <c r="E1610" s="96" t="s">
        <v>432</v>
      </c>
      <c r="F1610" s="224">
        <v>714857.9</v>
      </c>
      <c r="G1610" s="249">
        <v>752482</v>
      </c>
      <c r="H1610" s="224">
        <v>564361.5</v>
      </c>
      <c r="I1610" s="236">
        <f>'NORMINAL ROLL'!D994</f>
        <v>1538914.7999999998</v>
      </c>
    </row>
    <row r="1611" spans="1:9" ht="21.95" customHeight="1" x14ac:dyDescent="0.25">
      <c r="A1611" s="381" t="s">
        <v>651</v>
      </c>
      <c r="B1611" s="238" t="s">
        <v>19</v>
      </c>
      <c r="C1611" s="239"/>
      <c r="D1611" s="12"/>
      <c r="E1611" s="96" t="s">
        <v>670</v>
      </c>
      <c r="F1611" s="224">
        <v>651563.19999999995</v>
      </c>
      <c r="G1611" s="249">
        <v>685856</v>
      </c>
      <c r="H1611" s="224">
        <v>514392</v>
      </c>
      <c r="I1611" s="236">
        <f>'NORMINAL ROLL'!D989</f>
        <v>551351.76</v>
      </c>
    </row>
    <row r="1612" spans="1:9" ht="21.95" customHeight="1" x14ac:dyDescent="0.25">
      <c r="A1612" s="237">
        <v>21010106</v>
      </c>
      <c r="B1612" s="238" t="s">
        <v>19</v>
      </c>
      <c r="C1612" s="239"/>
      <c r="D1612" s="12"/>
      <c r="E1612" s="96" t="s">
        <v>499</v>
      </c>
      <c r="F1612" s="224"/>
      <c r="G1612" s="249"/>
      <c r="H1612" s="224"/>
      <c r="I1612" s="236"/>
    </row>
    <row r="1613" spans="1:9" ht="21.95" customHeight="1" x14ac:dyDescent="0.25">
      <c r="A1613" s="275"/>
      <c r="B1613" s="238" t="s">
        <v>19</v>
      </c>
      <c r="C1613" s="239"/>
      <c r="D1613" s="12"/>
      <c r="E1613" s="133" t="s">
        <v>435</v>
      </c>
      <c r="F1613" s="224"/>
      <c r="G1613" s="249">
        <v>2100000</v>
      </c>
      <c r="H1613" s="224"/>
      <c r="I1613" s="236"/>
    </row>
    <row r="1614" spans="1:9" ht="37.5" customHeight="1" x14ac:dyDescent="0.25">
      <c r="A1614" s="380">
        <v>21020300</v>
      </c>
      <c r="B1614" s="234"/>
      <c r="C1614" s="235"/>
      <c r="D1614" s="234"/>
      <c r="E1614" s="90" t="s">
        <v>436</v>
      </c>
      <c r="F1614" s="224"/>
      <c r="G1614" s="249"/>
      <c r="H1614" s="224"/>
      <c r="I1614" s="236"/>
    </row>
    <row r="1615" spans="1:9" ht="21.95" customHeight="1" x14ac:dyDescent="0.25">
      <c r="A1615" s="381">
        <v>21020301</v>
      </c>
      <c r="B1615" s="238" t="s">
        <v>19</v>
      </c>
      <c r="C1615" s="239"/>
      <c r="D1615" s="19" t="s">
        <v>15</v>
      </c>
      <c r="E1615" s="133" t="s">
        <v>437</v>
      </c>
      <c r="F1615" s="224">
        <v>150336.54999999999</v>
      </c>
      <c r="G1615" s="249">
        <v>158249</v>
      </c>
      <c r="H1615" s="224">
        <v>118686.75</v>
      </c>
      <c r="I1615" s="236"/>
    </row>
    <row r="1616" spans="1:9" ht="21.95" customHeight="1" x14ac:dyDescent="0.25">
      <c r="A1616" s="381">
        <v>21020302</v>
      </c>
      <c r="B1616" s="238" t="s">
        <v>19</v>
      </c>
      <c r="C1616" s="239"/>
      <c r="D1616" s="19" t="s">
        <v>15</v>
      </c>
      <c r="E1616" s="133" t="s">
        <v>438</v>
      </c>
      <c r="F1616" s="224">
        <v>124042.45</v>
      </c>
      <c r="G1616" s="249">
        <v>130571</v>
      </c>
      <c r="H1616" s="224">
        <v>97928.25</v>
      </c>
      <c r="I1616" s="236"/>
    </row>
    <row r="1617" spans="1:9" ht="21.95" customHeight="1" x14ac:dyDescent="0.25">
      <c r="A1617" s="381">
        <v>21020303</v>
      </c>
      <c r="B1617" s="238" t="s">
        <v>19</v>
      </c>
      <c r="C1617" s="239"/>
      <c r="D1617" s="19" t="s">
        <v>15</v>
      </c>
      <c r="E1617" s="133" t="s">
        <v>439</v>
      </c>
      <c r="F1617" s="224">
        <v>8208</v>
      </c>
      <c r="G1617" s="249">
        <v>8640</v>
      </c>
      <c r="H1617" s="224">
        <v>6480</v>
      </c>
      <c r="I1617" s="236"/>
    </row>
    <row r="1618" spans="1:9" ht="21.95" customHeight="1" x14ac:dyDescent="0.25">
      <c r="A1618" s="381">
        <v>21020304</v>
      </c>
      <c r="B1618" s="238" t="s">
        <v>19</v>
      </c>
      <c r="C1618" s="239"/>
      <c r="D1618" s="19" t="s">
        <v>15</v>
      </c>
      <c r="E1618" s="133" t="s">
        <v>398</v>
      </c>
      <c r="F1618" s="224">
        <v>19848.349999999999</v>
      </c>
      <c r="G1618" s="249">
        <v>20893</v>
      </c>
      <c r="H1618" s="224">
        <v>15669.75</v>
      </c>
      <c r="I1618" s="236"/>
    </row>
    <row r="1619" spans="1:9" ht="21.95" customHeight="1" x14ac:dyDescent="0.25">
      <c r="A1619" s="381">
        <v>21020312</v>
      </c>
      <c r="B1619" s="238" t="s">
        <v>19</v>
      </c>
      <c r="C1619" s="239"/>
      <c r="D1619" s="12"/>
      <c r="E1619" s="133" t="s">
        <v>440</v>
      </c>
      <c r="F1619" s="224"/>
      <c r="G1619" s="249"/>
      <c r="H1619" s="224"/>
      <c r="I1619" s="236"/>
    </row>
    <row r="1620" spans="1:9" ht="21.95" customHeight="1" x14ac:dyDescent="0.25">
      <c r="A1620" s="381">
        <v>21020315</v>
      </c>
      <c r="B1620" s="238" t="s">
        <v>19</v>
      </c>
      <c r="C1620" s="239"/>
      <c r="D1620" s="19" t="s">
        <v>15</v>
      </c>
      <c r="E1620" s="133" t="s">
        <v>441</v>
      </c>
      <c r="F1620" s="224">
        <v>38848.35</v>
      </c>
      <c r="G1620" s="249">
        <v>40893</v>
      </c>
      <c r="H1620" s="224">
        <v>30669.75</v>
      </c>
      <c r="I1620" s="236"/>
    </row>
    <row r="1621" spans="1:9" ht="21.95" customHeight="1" x14ac:dyDescent="0.25">
      <c r="A1621" s="381" t="s">
        <v>652</v>
      </c>
      <c r="B1621" s="238" t="s">
        <v>19</v>
      </c>
      <c r="C1621" s="239"/>
      <c r="D1621" s="12"/>
      <c r="E1621" s="133" t="s">
        <v>521</v>
      </c>
      <c r="F1621" s="224"/>
      <c r="G1621" s="249"/>
      <c r="H1621" s="224"/>
      <c r="I1621" s="236"/>
    </row>
    <row r="1622" spans="1:9" ht="21.95" customHeight="1" x14ac:dyDescent="0.25">
      <c r="A1622" s="381" t="s">
        <v>653</v>
      </c>
      <c r="B1622" s="238" t="s">
        <v>19</v>
      </c>
      <c r="C1622" s="239"/>
      <c r="D1622" s="12"/>
      <c r="E1622" s="133" t="s">
        <v>522</v>
      </c>
      <c r="F1622" s="224"/>
      <c r="G1622" s="249"/>
      <c r="H1622" s="224"/>
      <c r="I1622" s="236"/>
    </row>
    <row r="1623" spans="1:9" ht="21.95" customHeight="1" x14ac:dyDescent="0.25">
      <c r="A1623" s="381" t="s">
        <v>654</v>
      </c>
      <c r="B1623" s="238" t="s">
        <v>19</v>
      </c>
      <c r="C1623" s="239"/>
      <c r="D1623" s="12"/>
      <c r="E1623" s="133" t="s">
        <v>523</v>
      </c>
      <c r="F1623" s="224"/>
      <c r="G1623" s="249"/>
      <c r="H1623" s="224"/>
      <c r="I1623" s="236"/>
    </row>
    <row r="1624" spans="1:9" ht="21.95" customHeight="1" x14ac:dyDescent="0.25">
      <c r="A1624" s="380">
        <v>21020400</v>
      </c>
      <c r="B1624" s="234"/>
      <c r="C1624" s="235"/>
      <c r="D1624" s="234"/>
      <c r="E1624" s="90" t="s">
        <v>451</v>
      </c>
      <c r="F1624" s="224"/>
      <c r="G1624" s="249"/>
      <c r="H1624" s="224"/>
      <c r="I1624" s="236"/>
    </row>
    <row r="1625" spans="1:9" ht="21.95" customHeight="1" x14ac:dyDescent="0.25">
      <c r="A1625" s="381">
        <v>21020401</v>
      </c>
      <c r="B1625" s="238" t="s">
        <v>19</v>
      </c>
      <c r="C1625" s="239"/>
      <c r="D1625" s="19" t="s">
        <v>15</v>
      </c>
      <c r="E1625" s="133" t="s">
        <v>437</v>
      </c>
      <c r="F1625" s="224">
        <v>316651.15000000002</v>
      </c>
      <c r="G1625" s="249">
        <v>333317</v>
      </c>
      <c r="H1625" s="224">
        <v>249987.75</v>
      </c>
      <c r="I1625" s="236">
        <f>'NORMINAL ROLL'!E994</f>
        <v>538620.17999999993</v>
      </c>
    </row>
    <row r="1626" spans="1:9" ht="21.95" customHeight="1" x14ac:dyDescent="0.25">
      <c r="A1626" s="381">
        <v>21020402</v>
      </c>
      <c r="B1626" s="238" t="s">
        <v>19</v>
      </c>
      <c r="C1626" s="239"/>
      <c r="D1626" s="19" t="s">
        <v>15</v>
      </c>
      <c r="E1626" s="133" t="s">
        <v>438</v>
      </c>
      <c r="F1626" s="224">
        <v>248802.15</v>
      </c>
      <c r="G1626" s="249">
        <v>261897</v>
      </c>
      <c r="H1626" s="224">
        <v>196422.75</v>
      </c>
      <c r="I1626" s="236">
        <f>'NORMINAL ROLL'!F994</f>
        <v>307782.95999999996</v>
      </c>
    </row>
    <row r="1627" spans="1:9" ht="21.95" customHeight="1" x14ac:dyDescent="0.25">
      <c r="A1627" s="381">
        <v>21020403</v>
      </c>
      <c r="B1627" s="238" t="s">
        <v>19</v>
      </c>
      <c r="C1627" s="239"/>
      <c r="D1627" s="19" t="s">
        <v>15</v>
      </c>
      <c r="E1627" s="133" t="s">
        <v>439</v>
      </c>
      <c r="F1627" s="224">
        <v>35910</v>
      </c>
      <c r="G1627" s="249">
        <v>37800</v>
      </c>
      <c r="H1627" s="224">
        <v>28350</v>
      </c>
      <c r="I1627" s="236">
        <f>'NORMINAL ROLL'!G994</f>
        <v>30240</v>
      </c>
    </row>
    <row r="1628" spans="1:9" ht="21.95" customHeight="1" x14ac:dyDescent="0.25">
      <c r="A1628" s="381">
        <v>21020404</v>
      </c>
      <c r="B1628" s="238" t="s">
        <v>19</v>
      </c>
      <c r="C1628" s="239"/>
      <c r="D1628" s="19" t="s">
        <v>15</v>
      </c>
      <c r="E1628" s="133" t="s">
        <v>398</v>
      </c>
      <c r="F1628" s="224">
        <v>85950.3</v>
      </c>
      <c r="G1628" s="249">
        <v>90474</v>
      </c>
      <c r="H1628" s="224">
        <v>67855.5</v>
      </c>
      <c r="I1628" s="236">
        <f>'NORMINAL ROLL'!H994</f>
        <v>76945.739999999991</v>
      </c>
    </row>
    <row r="1629" spans="1:9" ht="21.95" customHeight="1" x14ac:dyDescent="0.25">
      <c r="A1629" s="381" t="s">
        <v>1467</v>
      </c>
      <c r="B1629" s="238"/>
      <c r="C1629" s="239"/>
      <c r="D1629" s="19"/>
      <c r="E1629" s="133" t="s">
        <v>477</v>
      </c>
      <c r="F1629" s="224"/>
      <c r="G1629" s="249"/>
      <c r="H1629" s="224"/>
      <c r="I1629" s="236">
        <f>'NORMINAL ROLL'!M994</f>
        <v>1920000</v>
      </c>
    </row>
    <row r="1630" spans="1:9" ht="21.95" customHeight="1" x14ac:dyDescent="0.25">
      <c r="A1630" s="381">
        <v>21020412</v>
      </c>
      <c r="B1630" s="238" t="s">
        <v>19</v>
      </c>
      <c r="C1630" s="239"/>
      <c r="D1630" s="12"/>
      <c r="E1630" s="133" t="s">
        <v>440</v>
      </c>
      <c r="F1630" s="224"/>
      <c r="G1630" s="249"/>
      <c r="H1630" s="224"/>
      <c r="I1630" s="236"/>
    </row>
    <row r="1631" spans="1:9" ht="21.95" customHeight="1" x14ac:dyDescent="0.25">
      <c r="A1631" s="381">
        <v>21020415</v>
      </c>
      <c r="B1631" s="238" t="s">
        <v>19</v>
      </c>
      <c r="C1631" s="239"/>
      <c r="D1631" s="19" t="s">
        <v>15</v>
      </c>
      <c r="E1631" s="133" t="s">
        <v>441</v>
      </c>
      <c r="F1631" s="224">
        <v>190450.3</v>
      </c>
      <c r="G1631" s="249">
        <v>200474</v>
      </c>
      <c r="H1631" s="224">
        <v>150355.5</v>
      </c>
      <c r="I1631" s="236">
        <f>'NORMINAL ROLL'!I994</f>
        <v>336608.45999999996</v>
      </c>
    </row>
    <row r="1632" spans="1:9" ht="21.95" customHeight="1" x14ac:dyDescent="0.25">
      <c r="A1632" s="380">
        <v>21020500</v>
      </c>
      <c r="B1632" s="234"/>
      <c r="C1632" s="235"/>
      <c r="D1632" s="234"/>
      <c r="E1632" s="90" t="s">
        <v>452</v>
      </c>
      <c r="F1632" s="224"/>
      <c r="G1632" s="249"/>
      <c r="H1632" s="224"/>
      <c r="I1632" s="236"/>
    </row>
    <row r="1633" spans="1:9" ht="21.95" customHeight="1" x14ac:dyDescent="0.25">
      <c r="A1633" s="381">
        <v>21020501</v>
      </c>
      <c r="B1633" s="238" t="s">
        <v>19</v>
      </c>
      <c r="C1633" s="239"/>
      <c r="D1633" s="12"/>
      <c r="E1633" s="133" t="s">
        <v>437</v>
      </c>
      <c r="F1633" s="224">
        <v>228049.4</v>
      </c>
      <c r="G1633" s="249">
        <v>240052</v>
      </c>
      <c r="H1633" s="224">
        <v>180039</v>
      </c>
      <c r="I1633" s="236">
        <f>'NORMINAL ROLL'!E989</f>
        <v>192973.11599999998</v>
      </c>
    </row>
    <row r="1634" spans="1:9" ht="21.95" customHeight="1" x14ac:dyDescent="0.25">
      <c r="A1634" s="382">
        <v>21020502</v>
      </c>
      <c r="B1634" s="238" t="s">
        <v>19</v>
      </c>
      <c r="C1634" s="247"/>
      <c r="D1634" s="12"/>
      <c r="E1634" s="133" t="s">
        <v>438</v>
      </c>
      <c r="F1634" s="224">
        <v>130313.4</v>
      </c>
      <c r="G1634" s="249">
        <v>137172</v>
      </c>
      <c r="H1634" s="224">
        <v>102879</v>
      </c>
      <c r="I1634" s="236">
        <f>'NORMINAL ROLL'!F989</f>
        <v>110270.35200000001</v>
      </c>
    </row>
    <row r="1635" spans="1:9" ht="21.95" customHeight="1" x14ac:dyDescent="0.25">
      <c r="A1635" s="382">
        <v>21020503</v>
      </c>
      <c r="B1635" s="238" t="s">
        <v>19</v>
      </c>
      <c r="C1635" s="247"/>
      <c r="D1635" s="12"/>
      <c r="E1635" s="133" t="s">
        <v>439</v>
      </c>
      <c r="F1635" s="224">
        <v>20520</v>
      </c>
      <c r="G1635" s="249">
        <v>21600</v>
      </c>
      <c r="H1635" s="224">
        <v>16200</v>
      </c>
      <c r="I1635" s="236">
        <f>'NORMINAL ROLL'!G989</f>
        <v>21600</v>
      </c>
    </row>
    <row r="1636" spans="1:9" ht="21.95" customHeight="1" x14ac:dyDescent="0.25">
      <c r="A1636" s="382">
        <v>21020504</v>
      </c>
      <c r="B1636" s="238" t="s">
        <v>19</v>
      </c>
      <c r="C1636" s="247"/>
      <c r="D1636" s="12"/>
      <c r="E1636" s="133" t="s">
        <v>398</v>
      </c>
      <c r="F1636" s="224">
        <v>20520</v>
      </c>
      <c r="G1636" s="249">
        <v>21600</v>
      </c>
      <c r="H1636" s="224">
        <v>16200</v>
      </c>
      <c r="I1636" s="236">
        <f>'NORMINAL ROLL'!H989</f>
        <v>27567.588000000003</v>
      </c>
    </row>
    <row r="1637" spans="1:9" ht="21.95" customHeight="1" x14ac:dyDescent="0.25">
      <c r="A1637" s="382" t="s">
        <v>1468</v>
      </c>
      <c r="B1637" s="238"/>
      <c r="C1637" s="247"/>
      <c r="D1637" s="12"/>
      <c r="E1637" s="133" t="s">
        <v>477</v>
      </c>
      <c r="F1637" s="224"/>
      <c r="G1637" s="249"/>
      <c r="H1637" s="224"/>
      <c r="I1637" s="236">
        <f>'NORMINAL ROLL'!M989</f>
        <v>1920000</v>
      </c>
    </row>
    <row r="1638" spans="1:9" ht="21.95" customHeight="1" x14ac:dyDescent="0.25">
      <c r="A1638" s="382">
        <v>21020512</v>
      </c>
      <c r="B1638" s="238" t="s">
        <v>19</v>
      </c>
      <c r="C1638" s="247"/>
      <c r="D1638" s="12"/>
      <c r="E1638" s="133" t="s">
        <v>440</v>
      </c>
      <c r="F1638" s="224">
        <v>32581.200000000001</v>
      </c>
      <c r="G1638" s="249">
        <v>34296</v>
      </c>
      <c r="H1638" s="224">
        <v>25722</v>
      </c>
      <c r="I1638" s="236"/>
    </row>
    <row r="1639" spans="1:9" ht="21.95" customHeight="1" x14ac:dyDescent="0.25">
      <c r="A1639" s="382">
        <v>21020515</v>
      </c>
      <c r="B1639" s="238" t="s">
        <v>19</v>
      </c>
      <c r="C1639" s="247"/>
      <c r="D1639" s="12"/>
      <c r="E1639" s="133" t="s">
        <v>441</v>
      </c>
      <c r="F1639" s="249"/>
      <c r="G1639" s="249"/>
      <c r="H1639" s="249"/>
      <c r="I1639" s="225">
        <f>'NORMINAL ROLL'!I989</f>
        <v>287230.30799999996</v>
      </c>
    </row>
    <row r="1640" spans="1:9" ht="21.95" customHeight="1" x14ac:dyDescent="0.25">
      <c r="A1640" s="243">
        <v>21020600</v>
      </c>
      <c r="B1640" s="244"/>
      <c r="C1640" s="245"/>
      <c r="D1640" s="244"/>
      <c r="E1640" s="90" t="s">
        <v>408</v>
      </c>
      <c r="F1640" s="249"/>
      <c r="G1640" s="249"/>
      <c r="H1640" s="249"/>
      <c r="I1640" s="225"/>
    </row>
    <row r="1641" spans="1:9" ht="21.95" customHeight="1" x14ac:dyDescent="0.25">
      <c r="A1641" s="338">
        <v>21020605</v>
      </c>
      <c r="B1641" s="238" t="s">
        <v>19</v>
      </c>
      <c r="C1641" s="247"/>
      <c r="D1641" s="12"/>
      <c r="E1641" s="96" t="s">
        <v>501</v>
      </c>
      <c r="F1641" s="249"/>
      <c r="G1641" s="249"/>
      <c r="H1641" s="249"/>
      <c r="I1641" s="225"/>
    </row>
    <row r="1642" spans="1:9" ht="21.95" customHeight="1" x14ac:dyDescent="0.25">
      <c r="A1642" s="376">
        <v>22020000</v>
      </c>
      <c r="B1642" s="251"/>
      <c r="C1642" s="252"/>
      <c r="D1642" s="251"/>
      <c r="E1642" s="171" t="s">
        <v>410</v>
      </c>
      <c r="F1642" s="249"/>
      <c r="G1642" s="249"/>
      <c r="H1642" s="249"/>
      <c r="I1642" s="225"/>
    </row>
    <row r="1643" spans="1:9" ht="21.95" customHeight="1" x14ac:dyDescent="0.25">
      <c r="A1643" s="376">
        <v>22020100</v>
      </c>
      <c r="B1643" s="251"/>
      <c r="C1643" s="252"/>
      <c r="D1643" s="251"/>
      <c r="E1643" s="171" t="s">
        <v>468</v>
      </c>
      <c r="F1643" s="249"/>
      <c r="G1643" s="249"/>
      <c r="H1643" s="249"/>
      <c r="I1643" s="225"/>
    </row>
    <row r="1644" spans="1:9" ht="21.95" customHeight="1" x14ac:dyDescent="0.3">
      <c r="A1644" s="615">
        <v>22020101</v>
      </c>
      <c r="B1644" s="238" t="s">
        <v>19</v>
      </c>
      <c r="C1644" s="369"/>
      <c r="D1644" s="366"/>
      <c r="E1644" s="365" t="s">
        <v>469</v>
      </c>
      <c r="F1644" s="384"/>
      <c r="G1644" s="249"/>
      <c r="H1644" s="384"/>
      <c r="I1644" s="225"/>
    </row>
    <row r="1645" spans="1:9" ht="21.95" customHeight="1" x14ac:dyDescent="0.3">
      <c r="A1645" s="615">
        <v>22020102</v>
      </c>
      <c r="B1645" s="238" t="s">
        <v>19</v>
      </c>
      <c r="C1645" s="369"/>
      <c r="D1645" s="19" t="s">
        <v>15</v>
      </c>
      <c r="E1645" s="365" t="s">
        <v>412</v>
      </c>
      <c r="F1645" s="384"/>
      <c r="G1645" s="249">
        <v>320000</v>
      </c>
      <c r="H1645" s="384"/>
      <c r="I1645" s="249">
        <v>200000</v>
      </c>
    </row>
    <row r="1646" spans="1:9" ht="21.95" customHeight="1" x14ac:dyDescent="0.3">
      <c r="A1646" s="615">
        <v>22020103</v>
      </c>
      <c r="B1646" s="238" t="s">
        <v>19</v>
      </c>
      <c r="C1646" s="369"/>
      <c r="D1646" s="366"/>
      <c r="E1646" s="365" t="s">
        <v>470</v>
      </c>
      <c r="F1646" s="384"/>
      <c r="G1646" s="249"/>
      <c r="H1646" s="384"/>
      <c r="I1646" s="249"/>
    </row>
    <row r="1647" spans="1:9" ht="21.95" customHeight="1" x14ac:dyDescent="0.3">
      <c r="A1647" s="615">
        <v>22020104</v>
      </c>
      <c r="B1647" s="238" t="s">
        <v>19</v>
      </c>
      <c r="C1647" s="369"/>
      <c r="D1647" s="366"/>
      <c r="E1647" s="365" t="s">
        <v>413</v>
      </c>
      <c r="F1647" s="384"/>
      <c r="G1647" s="249"/>
      <c r="H1647" s="384"/>
      <c r="I1647" s="249"/>
    </row>
    <row r="1648" spans="1:9" ht="21.95" customHeight="1" x14ac:dyDescent="0.25">
      <c r="A1648" s="376">
        <v>22020300</v>
      </c>
      <c r="B1648" s="251"/>
      <c r="C1648" s="252"/>
      <c r="D1648" s="251"/>
      <c r="E1648" s="171" t="s">
        <v>455</v>
      </c>
      <c r="F1648" s="249"/>
      <c r="G1648" s="249"/>
      <c r="H1648" s="249"/>
      <c r="I1648" s="249"/>
    </row>
    <row r="1649" spans="1:9" ht="21.95" customHeight="1" x14ac:dyDescent="0.25">
      <c r="A1649" s="385">
        <v>22020313</v>
      </c>
      <c r="B1649" s="238" t="s">
        <v>19</v>
      </c>
      <c r="C1649" s="199"/>
      <c r="D1649" s="19" t="s">
        <v>15</v>
      </c>
      <c r="E1649" s="242" t="s">
        <v>447</v>
      </c>
      <c r="F1649" s="249">
        <v>2330000</v>
      </c>
      <c r="G1649" s="249">
        <v>3841000</v>
      </c>
      <c r="H1649" s="249">
        <v>2370000</v>
      </c>
      <c r="I1649" s="249">
        <v>3000000</v>
      </c>
    </row>
    <row r="1650" spans="1:9" ht="36.75" customHeight="1" x14ac:dyDescent="0.25">
      <c r="A1650" s="376">
        <v>22020700</v>
      </c>
      <c r="B1650" s="251"/>
      <c r="C1650" s="252"/>
      <c r="D1650" s="251"/>
      <c r="E1650" s="171" t="s">
        <v>678</v>
      </c>
      <c r="F1650" s="249"/>
      <c r="G1650" s="249"/>
      <c r="H1650" s="249"/>
      <c r="I1650" s="249"/>
    </row>
    <row r="1651" spans="1:9" ht="21.95" customHeight="1" thickBot="1" x14ac:dyDescent="0.3">
      <c r="A1651" s="637">
        <v>22020706</v>
      </c>
      <c r="B1651" s="603" t="s">
        <v>19</v>
      </c>
      <c r="C1651" s="604"/>
      <c r="D1651" s="24" t="s">
        <v>15</v>
      </c>
      <c r="E1651" s="606" t="s">
        <v>679</v>
      </c>
      <c r="F1651" s="593">
        <v>2300000</v>
      </c>
      <c r="G1651" s="593">
        <v>4000000</v>
      </c>
      <c r="H1651" s="593">
        <v>2300000</v>
      </c>
      <c r="I1651" s="593">
        <v>2000000</v>
      </c>
    </row>
    <row r="1652" spans="1:9" ht="21.95" customHeight="1" thickBot="1" x14ac:dyDescent="0.3">
      <c r="A1652" s="461"/>
      <c r="B1652" s="462"/>
      <c r="C1652" s="463"/>
      <c r="D1652" s="462"/>
      <c r="E1652" s="598" t="s">
        <v>449</v>
      </c>
      <c r="F1652" s="460">
        <f>SUM(F1609:F1641)</f>
        <v>3087518.9999999995</v>
      </c>
      <c r="G1652" s="460">
        <f>SUM(G1609:G1641)</f>
        <v>5350020</v>
      </c>
      <c r="H1652" s="460">
        <f>SUM(H1609:H1641)</f>
        <v>2437515</v>
      </c>
      <c r="I1652" s="460">
        <f>SUM(I1609:I1641)</f>
        <v>7860105.2640000004</v>
      </c>
    </row>
    <row r="1653" spans="1:9" ht="21.95" customHeight="1" thickBot="1" x14ac:dyDescent="0.3">
      <c r="A1653" s="378"/>
      <c r="B1653" s="228"/>
      <c r="C1653" s="261"/>
      <c r="D1653" s="228"/>
      <c r="E1653" s="279" t="s">
        <v>410</v>
      </c>
      <c r="F1653" s="336">
        <f>SUM(F1644:F1651)</f>
        <v>4630000</v>
      </c>
      <c r="G1653" s="336">
        <f>SUM(G1644:G1651)</f>
        <v>8161000</v>
      </c>
      <c r="H1653" s="336">
        <f>SUM(H1644:H1651)</f>
        <v>4670000</v>
      </c>
      <c r="I1653" s="336">
        <f>SUM(I1644:I1651)</f>
        <v>5200000</v>
      </c>
    </row>
    <row r="1654" spans="1:9" ht="21.95" customHeight="1" thickBot="1" x14ac:dyDescent="0.3">
      <c r="A1654" s="387"/>
      <c r="B1654" s="414"/>
      <c r="C1654" s="415"/>
      <c r="D1654" s="267"/>
      <c r="E1654" s="293" t="s">
        <v>51</v>
      </c>
      <c r="F1654" s="343">
        <f>F1652+F1653</f>
        <v>7717519</v>
      </c>
      <c r="G1654" s="343">
        <f>G1652+G1653</f>
        <v>13511020</v>
      </c>
      <c r="H1654" s="343">
        <f>H1652+H1653</f>
        <v>7107515</v>
      </c>
      <c r="I1654" s="343">
        <f>I1652+I1653</f>
        <v>13060105.264</v>
      </c>
    </row>
    <row r="1655" spans="1:9" ht="28.5" x14ac:dyDescent="0.45">
      <c r="A1655" s="1235" t="s">
        <v>0</v>
      </c>
      <c r="B1655" s="1236"/>
      <c r="C1655" s="1236"/>
      <c r="D1655" s="1236"/>
      <c r="E1655" s="1236"/>
      <c r="F1655" s="1236"/>
      <c r="G1655" s="1236"/>
      <c r="H1655" s="1236"/>
      <c r="I1655" s="1237"/>
    </row>
    <row r="1656" spans="1:9" ht="22.5" x14ac:dyDescent="0.3">
      <c r="A1656" s="1238" t="s">
        <v>1</v>
      </c>
      <c r="B1656" s="1239"/>
      <c r="C1656" s="1239"/>
      <c r="D1656" s="1239"/>
      <c r="E1656" s="1239"/>
      <c r="F1656" s="1239"/>
      <c r="G1656" s="1239"/>
      <c r="H1656" s="1239"/>
      <c r="I1656" s="1240"/>
    </row>
    <row r="1657" spans="1:9" ht="22.5" x14ac:dyDescent="0.3">
      <c r="A1657" s="1238" t="s">
        <v>879</v>
      </c>
      <c r="B1657" s="1239"/>
      <c r="C1657" s="1239"/>
      <c r="D1657" s="1239"/>
      <c r="E1657" s="1239"/>
      <c r="F1657" s="1239"/>
      <c r="G1657" s="1239"/>
      <c r="H1657" s="1239"/>
      <c r="I1657" s="1240"/>
    </row>
    <row r="1658" spans="1:9" ht="18.75" customHeight="1" thickBot="1" x14ac:dyDescent="0.3">
      <c r="A1658" s="1244" t="s">
        <v>369</v>
      </c>
      <c r="B1658" s="1245"/>
      <c r="C1658" s="1245"/>
      <c r="D1658" s="1245"/>
      <c r="E1658" s="1245"/>
      <c r="F1658" s="1245"/>
      <c r="G1658" s="1245"/>
      <c r="H1658" s="1245"/>
      <c r="I1658" s="1246"/>
    </row>
    <row r="1659" spans="1:9" thickBot="1" x14ac:dyDescent="0.3">
      <c r="A1659" s="1253" t="s">
        <v>680</v>
      </c>
      <c r="B1659" s="1254"/>
      <c r="C1659" s="1254"/>
      <c r="D1659" s="1254"/>
      <c r="E1659" s="1254"/>
      <c r="F1659" s="1254"/>
      <c r="G1659" s="1254"/>
      <c r="H1659" s="1254"/>
      <c r="I1659" s="1255"/>
    </row>
    <row r="1660" spans="1:9" s="220" customFormat="1" ht="36.75" thickBot="1" x14ac:dyDescent="0.3">
      <c r="A1660" s="595" t="s">
        <v>370</v>
      </c>
      <c r="B1660" s="407" t="s">
        <v>78</v>
      </c>
      <c r="C1660" s="596" t="s">
        <v>371</v>
      </c>
      <c r="D1660" s="407" t="s">
        <v>4</v>
      </c>
      <c r="E1660" s="574" t="s">
        <v>79</v>
      </c>
      <c r="F1660" s="407" t="s">
        <v>372</v>
      </c>
      <c r="G1660" s="407" t="s">
        <v>7</v>
      </c>
      <c r="H1660" s="407" t="s">
        <v>740</v>
      </c>
      <c r="I1660" s="407" t="s">
        <v>882</v>
      </c>
    </row>
    <row r="1661" spans="1:9" ht="21.95" customHeight="1" x14ac:dyDescent="0.25">
      <c r="A1661" s="379">
        <v>20000000</v>
      </c>
      <c r="B1661" s="271"/>
      <c r="C1661" s="272"/>
      <c r="D1661" s="271"/>
      <c r="E1661" s="114" t="s">
        <v>44</v>
      </c>
      <c r="F1661" s="273"/>
      <c r="G1661" s="273"/>
      <c r="H1661" s="273"/>
      <c r="I1661" s="274"/>
    </row>
    <row r="1662" spans="1:9" ht="21.95" customHeight="1" x14ac:dyDescent="0.25">
      <c r="A1662" s="380">
        <v>21000000</v>
      </c>
      <c r="B1662" s="234"/>
      <c r="C1662" s="235"/>
      <c r="D1662" s="234"/>
      <c r="E1662" s="90" t="s">
        <v>47</v>
      </c>
      <c r="F1662" s="224"/>
      <c r="G1662" s="224"/>
      <c r="H1662" s="224"/>
      <c r="I1662" s="236"/>
    </row>
    <row r="1663" spans="1:9" ht="21.95" customHeight="1" x14ac:dyDescent="0.25">
      <c r="A1663" s="380">
        <v>21010000</v>
      </c>
      <c r="B1663" s="234"/>
      <c r="C1663" s="235"/>
      <c r="D1663" s="234"/>
      <c r="E1663" s="90" t="s">
        <v>392</v>
      </c>
      <c r="F1663" s="224"/>
      <c r="G1663" s="224"/>
      <c r="H1663" s="224"/>
      <c r="I1663" s="236"/>
    </row>
    <row r="1664" spans="1:9" ht="21.95" customHeight="1" x14ac:dyDescent="0.25">
      <c r="A1664" s="381">
        <v>21010103</v>
      </c>
      <c r="B1664" s="238" t="s">
        <v>19</v>
      </c>
      <c r="C1664" s="239"/>
      <c r="D1664" s="19" t="s">
        <v>15</v>
      </c>
      <c r="E1664" s="96" t="s">
        <v>431</v>
      </c>
      <c r="F1664" s="224">
        <v>1064067.5450000002</v>
      </c>
      <c r="G1664" s="249">
        <v>1120071.1000000001</v>
      </c>
      <c r="H1664" s="224">
        <v>840053.32500000007</v>
      </c>
      <c r="I1664" s="236"/>
    </row>
    <row r="1665" spans="1:9" ht="21.95" customHeight="1" x14ac:dyDescent="0.25">
      <c r="A1665" s="381" t="s">
        <v>669</v>
      </c>
      <c r="B1665" s="238" t="s">
        <v>19</v>
      </c>
      <c r="C1665" s="239"/>
      <c r="D1665" s="12"/>
      <c r="E1665" s="96" t="s">
        <v>432</v>
      </c>
      <c r="F1665" s="224"/>
      <c r="G1665" s="249"/>
      <c r="H1665" s="224"/>
      <c r="I1665" s="236"/>
    </row>
    <row r="1666" spans="1:9" ht="21.95" customHeight="1" x14ac:dyDescent="0.25">
      <c r="A1666" s="381" t="s">
        <v>651</v>
      </c>
      <c r="B1666" s="238" t="s">
        <v>19</v>
      </c>
      <c r="C1666" s="239"/>
      <c r="D1666" s="12"/>
      <c r="E1666" s="96" t="s">
        <v>670</v>
      </c>
      <c r="F1666" s="224"/>
      <c r="G1666" s="249"/>
      <c r="H1666" s="224"/>
      <c r="I1666" s="236"/>
    </row>
    <row r="1667" spans="1:9" ht="21.95" customHeight="1" x14ac:dyDescent="0.25">
      <c r="A1667" s="237">
        <v>21010106</v>
      </c>
      <c r="B1667" s="238" t="s">
        <v>19</v>
      </c>
      <c r="C1667" s="239"/>
      <c r="D1667" s="12"/>
      <c r="E1667" s="96" t="s">
        <v>499</v>
      </c>
      <c r="F1667" s="224"/>
      <c r="G1667" s="249"/>
      <c r="H1667" s="224"/>
      <c r="I1667" s="236"/>
    </row>
    <row r="1668" spans="1:9" ht="21.95" customHeight="1" x14ac:dyDescent="0.25">
      <c r="A1668" s="275"/>
      <c r="B1668" s="238" t="s">
        <v>19</v>
      </c>
      <c r="C1668" s="239"/>
      <c r="D1668" s="12"/>
      <c r="E1668" s="133" t="s">
        <v>435</v>
      </c>
      <c r="F1668" s="224"/>
      <c r="G1668" s="249"/>
      <c r="H1668" s="224"/>
      <c r="I1668" s="236"/>
    </row>
    <row r="1669" spans="1:9" ht="33.75" customHeight="1" x14ac:dyDescent="0.25">
      <c r="A1669" s="380">
        <v>21020300</v>
      </c>
      <c r="B1669" s="234"/>
      <c r="C1669" s="235"/>
      <c r="D1669" s="234"/>
      <c r="E1669" s="90" t="s">
        <v>436</v>
      </c>
      <c r="F1669" s="224"/>
      <c r="G1669" s="249"/>
      <c r="H1669" s="224"/>
      <c r="I1669" s="236"/>
    </row>
    <row r="1670" spans="1:9" ht="21.95" customHeight="1" x14ac:dyDescent="0.25">
      <c r="A1670" s="381">
        <v>21020301</v>
      </c>
      <c r="B1670" s="238" t="s">
        <v>19</v>
      </c>
      <c r="C1670" s="239"/>
      <c r="D1670" s="19" t="s">
        <v>15</v>
      </c>
      <c r="E1670" s="133" t="s">
        <v>437</v>
      </c>
      <c r="F1670" s="224">
        <v>1130605.5734999999</v>
      </c>
      <c r="G1670" s="249">
        <v>1190111.1299999999</v>
      </c>
      <c r="H1670" s="224">
        <v>892583.34749999992</v>
      </c>
      <c r="I1670" s="236"/>
    </row>
    <row r="1671" spans="1:9" ht="21.95" customHeight="1" x14ac:dyDescent="0.25">
      <c r="A1671" s="381">
        <v>21020302</v>
      </c>
      <c r="B1671" s="238" t="s">
        <v>19</v>
      </c>
      <c r="C1671" s="239"/>
      <c r="D1671" s="19" t="s">
        <v>15</v>
      </c>
      <c r="E1671" s="133" t="s">
        <v>438</v>
      </c>
      <c r="F1671" s="224">
        <v>190125.50449999998</v>
      </c>
      <c r="G1671" s="249">
        <v>200132.11</v>
      </c>
      <c r="H1671" s="224">
        <v>150099.08249999999</v>
      </c>
      <c r="I1671" s="236"/>
    </row>
    <row r="1672" spans="1:9" ht="21.95" customHeight="1" x14ac:dyDescent="0.25">
      <c r="A1672" s="381">
        <v>21020303</v>
      </c>
      <c r="B1672" s="238" t="s">
        <v>19</v>
      </c>
      <c r="C1672" s="239"/>
      <c r="D1672" s="19" t="s">
        <v>15</v>
      </c>
      <c r="E1672" s="133" t="s">
        <v>439</v>
      </c>
      <c r="F1672" s="224">
        <v>8075</v>
      </c>
      <c r="G1672" s="249">
        <v>8500</v>
      </c>
      <c r="H1672" s="224">
        <v>6375</v>
      </c>
      <c r="I1672" s="236"/>
    </row>
    <row r="1673" spans="1:9" ht="21.95" customHeight="1" x14ac:dyDescent="0.25">
      <c r="A1673" s="381">
        <v>21020304</v>
      </c>
      <c r="B1673" s="238" t="s">
        <v>19</v>
      </c>
      <c r="C1673" s="239"/>
      <c r="D1673" s="19" t="s">
        <v>15</v>
      </c>
      <c r="E1673" s="133" t="s">
        <v>398</v>
      </c>
      <c r="F1673" s="224">
        <v>38114.949999999997</v>
      </c>
      <c r="G1673" s="249">
        <v>40121</v>
      </c>
      <c r="H1673" s="224">
        <v>30090.75</v>
      </c>
      <c r="I1673" s="236"/>
    </row>
    <row r="1674" spans="1:9" ht="21.95" customHeight="1" x14ac:dyDescent="0.25">
      <c r="A1674" s="381">
        <v>21020312</v>
      </c>
      <c r="B1674" s="238" t="s">
        <v>19</v>
      </c>
      <c r="C1674" s="239"/>
      <c r="D1674" s="12"/>
      <c r="E1674" s="133" t="s">
        <v>440</v>
      </c>
      <c r="F1674" s="224"/>
      <c r="G1674" s="249"/>
      <c r="H1674" s="224"/>
      <c r="I1674" s="236"/>
    </row>
    <row r="1675" spans="1:9" ht="21.95" customHeight="1" x14ac:dyDescent="0.25">
      <c r="A1675" s="381">
        <v>21020315</v>
      </c>
      <c r="B1675" s="238" t="s">
        <v>19</v>
      </c>
      <c r="C1675" s="239"/>
      <c r="D1675" s="19" t="s">
        <v>15</v>
      </c>
      <c r="E1675" s="133" t="s">
        <v>441</v>
      </c>
      <c r="F1675" s="224">
        <v>95200.45</v>
      </c>
      <c r="G1675" s="249">
        <v>100211</v>
      </c>
      <c r="H1675" s="224">
        <v>75158.25</v>
      </c>
      <c r="I1675" s="236"/>
    </row>
    <row r="1676" spans="1:9" ht="21.95" customHeight="1" x14ac:dyDescent="0.25">
      <c r="A1676" s="381" t="s">
        <v>652</v>
      </c>
      <c r="B1676" s="238" t="s">
        <v>19</v>
      </c>
      <c r="C1676" s="239"/>
      <c r="D1676" s="12"/>
      <c r="E1676" s="133" t="s">
        <v>521</v>
      </c>
      <c r="F1676" s="249"/>
      <c r="G1676" s="249"/>
      <c r="H1676" s="249"/>
      <c r="I1676" s="225"/>
    </row>
    <row r="1677" spans="1:9" ht="21.95" customHeight="1" x14ac:dyDescent="0.25">
      <c r="A1677" s="381" t="s">
        <v>653</v>
      </c>
      <c r="B1677" s="238" t="s">
        <v>19</v>
      </c>
      <c r="C1677" s="239"/>
      <c r="D1677" s="12"/>
      <c r="E1677" s="133" t="s">
        <v>522</v>
      </c>
      <c r="F1677" s="249"/>
      <c r="G1677" s="249"/>
      <c r="H1677" s="249"/>
      <c r="I1677" s="225"/>
    </row>
    <row r="1678" spans="1:9" ht="21.95" customHeight="1" x14ac:dyDescent="0.25">
      <c r="A1678" s="381" t="s">
        <v>654</v>
      </c>
      <c r="B1678" s="238" t="s">
        <v>19</v>
      </c>
      <c r="C1678" s="239"/>
      <c r="D1678" s="12"/>
      <c r="E1678" s="133" t="s">
        <v>523</v>
      </c>
      <c r="F1678" s="249"/>
      <c r="G1678" s="249"/>
      <c r="H1678" s="249"/>
      <c r="I1678" s="225"/>
    </row>
    <row r="1679" spans="1:9" ht="21.95" customHeight="1" x14ac:dyDescent="0.25">
      <c r="A1679" s="380">
        <v>21020400</v>
      </c>
      <c r="B1679" s="234"/>
      <c r="C1679" s="235"/>
      <c r="D1679" s="234"/>
      <c r="E1679" s="90" t="s">
        <v>451</v>
      </c>
      <c r="F1679" s="249"/>
      <c r="G1679" s="249"/>
      <c r="H1679" s="249"/>
      <c r="I1679" s="225"/>
    </row>
    <row r="1680" spans="1:9" ht="21.95" customHeight="1" x14ac:dyDescent="0.25">
      <c r="A1680" s="381">
        <v>21020401</v>
      </c>
      <c r="B1680" s="238" t="s">
        <v>19</v>
      </c>
      <c r="C1680" s="239"/>
      <c r="D1680" s="12"/>
      <c r="E1680" s="133" t="s">
        <v>437</v>
      </c>
      <c r="F1680" s="249"/>
      <c r="G1680" s="249"/>
      <c r="H1680" s="249"/>
      <c r="I1680" s="225"/>
    </row>
    <row r="1681" spans="1:9" ht="21.95" customHeight="1" x14ac:dyDescent="0.25">
      <c r="A1681" s="381">
        <v>21020402</v>
      </c>
      <c r="B1681" s="238" t="s">
        <v>19</v>
      </c>
      <c r="C1681" s="239"/>
      <c r="D1681" s="12"/>
      <c r="E1681" s="133" t="s">
        <v>438</v>
      </c>
      <c r="F1681" s="249"/>
      <c r="G1681" s="249"/>
      <c r="H1681" s="249"/>
      <c r="I1681" s="225"/>
    </row>
    <row r="1682" spans="1:9" ht="21.95" customHeight="1" x14ac:dyDescent="0.25">
      <c r="A1682" s="381">
        <v>21020403</v>
      </c>
      <c r="B1682" s="238" t="s">
        <v>19</v>
      </c>
      <c r="C1682" s="239"/>
      <c r="D1682" s="12"/>
      <c r="E1682" s="133" t="s">
        <v>439</v>
      </c>
      <c r="F1682" s="249"/>
      <c r="G1682" s="249"/>
      <c r="H1682" s="249"/>
      <c r="I1682" s="225"/>
    </row>
    <row r="1683" spans="1:9" ht="21.95" customHeight="1" x14ac:dyDescent="0.25">
      <c r="A1683" s="381">
        <v>21020404</v>
      </c>
      <c r="B1683" s="238" t="s">
        <v>19</v>
      </c>
      <c r="C1683" s="239"/>
      <c r="D1683" s="12"/>
      <c r="E1683" s="133" t="s">
        <v>398</v>
      </c>
      <c r="F1683" s="249"/>
      <c r="G1683" s="249"/>
      <c r="H1683" s="249"/>
      <c r="I1683" s="225"/>
    </row>
    <row r="1684" spans="1:9" ht="21.95" customHeight="1" x14ac:dyDescent="0.25">
      <c r="A1684" s="381">
        <v>21020412</v>
      </c>
      <c r="B1684" s="238" t="s">
        <v>19</v>
      </c>
      <c r="C1684" s="239"/>
      <c r="D1684" s="12"/>
      <c r="E1684" s="133" t="s">
        <v>440</v>
      </c>
      <c r="F1684" s="249"/>
      <c r="G1684" s="249"/>
      <c r="H1684" s="249"/>
      <c r="I1684" s="225"/>
    </row>
    <row r="1685" spans="1:9" ht="21.95" customHeight="1" x14ac:dyDescent="0.25">
      <c r="A1685" s="381">
        <v>21020415</v>
      </c>
      <c r="B1685" s="238" t="s">
        <v>19</v>
      </c>
      <c r="C1685" s="239"/>
      <c r="D1685" s="12"/>
      <c r="E1685" s="133" t="s">
        <v>441</v>
      </c>
      <c r="F1685" s="249"/>
      <c r="G1685" s="249"/>
      <c r="H1685" s="249"/>
      <c r="I1685" s="225"/>
    </row>
    <row r="1686" spans="1:9" ht="21.95" customHeight="1" x14ac:dyDescent="0.25">
      <c r="A1686" s="380">
        <v>21020500</v>
      </c>
      <c r="B1686" s="234"/>
      <c r="C1686" s="235"/>
      <c r="D1686" s="234"/>
      <c r="E1686" s="90" t="s">
        <v>452</v>
      </c>
      <c r="F1686" s="249"/>
      <c r="G1686" s="249"/>
      <c r="H1686" s="249"/>
      <c r="I1686" s="225"/>
    </row>
    <row r="1687" spans="1:9" ht="21.95" customHeight="1" x14ac:dyDescent="0.25">
      <c r="A1687" s="381">
        <v>21020501</v>
      </c>
      <c r="B1687" s="238" t="s">
        <v>19</v>
      </c>
      <c r="C1687" s="239"/>
      <c r="D1687" s="12"/>
      <c r="E1687" s="133" t="s">
        <v>437</v>
      </c>
      <c r="F1687" s="249"/>
      <c r="G1687" s="249"/>
      <c r="H1687" s="249"/>
      <c r="I1687" s="225"/>
    </row>
    <row r="1688" spans="1:9" ht="21.95" customHeight="1" x14ac:dyDescent="0.25">
      <c r="A1688" s="382">
        <v>21020502</v>
      </c>
      <c r="B1688" s="238" t="s">
        <v>19</v>
      </c>
      <c r="C1688" s="247"/>
      <c r="D1688" s="12"/>
      <c r="E1688" s="133" t="s">
        <v>438</v>
      </c>
      <c r="F1688" s="249"/>
      <c r="G1688" s="249"/>
      <c r="H1688" s="249"/>
      <c r="I1688" s="225"/>
    </row>
    <row r="1689" spans="1:9" ht="21.95" customHeight="1" x14ac:dyDescent="0.25">
      <c r="A1689" s="382">
        <v>21020503</v>
      </c>
      <c r="B1689" s="238" t="s">
        <v>19</v>
      </c>
      <c r="C1689" s="247"/>
      <c r="D1689" s="12"/>
      <c r="E1689" s="133" t="s">
        <v>439</v>
      </c>
      <c r="F1689" s="249"/>
      <c r="G1689" s="249"/>
      <c r="H1689" s="249"/>
      <c r="I1689" s="225"/>
    </row>
    <row r="1690" spans="1:9" ht="21.95" customHeight="1" x14ac:dyDescent="0.25">
      <c r="A1690" s="382">
        <v>21020504</v>
      </c>
      <c r="B1690" s="238" t="s">
        <v>19</v>
      </c>
      <c r="C1690" s="247"/>
      <c r="D1690" s="12"/>
      <c r="E1690" s="133" t="s">
        <v>398</v>
      </c>
      <c r="F1690" s="249"/>
      <c r="G1690" s="249"/>
      <c r="H1690" s="249"/>
      <c r="I1690" s="225"/>
    </row>
    <row r="1691" spans="1:9" ht="21.95" customHeight="1" x14ac:dyDescent="0.25">
      <c r="A1691" s="382">
        <v>21020512</v>
      </c>
      <c r="B1691" s="238" t="s">
        <v>19</v>
      </c>
      <c r="C1691" s="247"/>
      <c r="D1691" s="12"/>
      <c r="E1691" s="133" t="s">
        <v>440</v>
      </c>
      <c r="F1691" s="249"/>
      <c r="G1691" s="249"/>
      <c r="H1691" s="249"/>
      <c r="I1691" s="225"/>
    </row>
    <row r="1692" spans="1:9" ht="21.95" customHeight="1" x14ac:dyDescent="0.25">
      <c r="A1692" s="382">
        <v>21020515</v>
      </c>
      <c r="B1692" s="238" t="s">
        <v>19</v>
      </c>
      <c r="C1692" s="247"/>
      <c r="D1692" s="12"/>
      <c r="E1692" s="133" t="s">
        <v>441</v>
      </c>
      <c r="F1692" s="249"/>
      <c r="G1692" s="249"/>
      <c r="H1692" s="249"/>
      <c r="I1692" s="225"/>
    </row>
    <row r="1693" spans="1:9" ht="21.95" customHeight="1" x14ac:dyDescent="0.25">
      <c r="A1693" s="243">
        <v>21020600</v>
      </c>
      <c r="B1693" s="244"/>
      <c r="C1693" s="245"/>
      <c r="D1693" s="244"/>
      <c r="E1693" s="90" t="s">
        <v>408</v>
      </c>
      <c r="F1693" s="249"/>
      <c r="G1693" s="249"/>
      <c r="H1693" s="249"/>
      <c r="I1693" s="225"/>
    </row>
    <row r="1694" spans="1:9" ht="21.95" customHeight="1" x14ac:dyDescent="0.25">
      <c r="A1694" s="338">
        <v>21020605</v>
      </c>
      <c r="B1694" s="238" t="s">
        <v>19</v>
      </c>
      <c r="C1694" s="247"/>
      <c r="D1694" s="12"/>
      <c r="E1694" s="96" t="s">
        <v>501</v>
      </c>
      <c r="F1694" s="249"/>
      <c r="G1694" s="249"/>
      <c r="H1694" s="249"/>
      <c r="I1694" s="225"/>
    </row>
    <row r="1695" spans="1:9" ht="21.95" customHeight="1" x14ac:dyDescent="0.25">
      <c r="A1695" s="376">
        <v>22020000</v>
      </c>
      <c r="B1695" s="251"/>
      <c r="C1695" s="252"/>
      <c r="D1695" s="251"/>
      <c r="E1695" s="171" t="s">
        <v>410</v>
      </c>
      <c r="F1695" s="249"/>
      <c r="G1695" s="249"/>
      <c r="H1695" s="249"/>
      <c r="I1695" s="225"/>
    </row>
    <row r="1696" spans="1:9" ht="21.95" customHeight="1" x14ac:dyDescent="0.25">
      <c r="A1696" s="376">
        <v>22020100</v>
      </c>
      <c r="B1696" s="251"/>
      <c r="C1696" s="252"/>
      <c r="D1696" s="251"/>
      <c r="E1696" s="171" t="s">
        <v>468</v>
      </c>
      <c r="F1696" s="249"/>
      <c r="G1696" s="249"/>
      <c r="H1696" s="249"/>
      <c r="I1696" s="225"/>
    </row>
    <row r="1697" spans="1:9" ht="21.95" customHeight="1" x14ac:dyDescent="0.3">
      <c r="A1697" s="615">
        <v>22020101</v>
      </c>
      <c r="B1697" s="238" t="s">
        <v>19</v>
      </c>
      <c r="C1697" s="369"/>
      <c r="D1697" s="366"/>
      <c r="E1697" s="365" t="s">
        <v>469</v>
      </c>
      <c r="F1697" s="384"/>
      <c r="G1697" s="249"/>
      <c r="H1697" s="384"/>
      <c r="I1697" s="225"/>
    </row>
    <row r="1698" spans="1:9" ht="21.95" customHeight="1" x14ac:dyDescent="0.3">
      <c r="A1698" s="615">
        <v>22020102</v>
      </c>
      <c r="B1698" s="238" t="s">
        <v>19</v>
      </c>
      <c r="C1698" s="369"/>
      <c r="D1698" s="19" t="s">
        <v>15</v>
      </c>
      <c r="E1698" s="365" t="s">
        <v>412</v>
      </c>
      <c r="F1698" s="384"/>
      <c r="G1698" s="249">
        <v>100000</v>
      </c>
      <c r="H1698" s="384"/>
      <c r="I1698" s="249">
        <v>100000</v>
      </c>
    </row>
    <row r="1699" spans="1:9" ht="21.95" customHeight="1" x14ac:dyDescent="0.3">
      <c r="A1699" s="615">
        <v>22020103</v>
      </c>
      <c r="B1699" s="238" t="s">
        <v>19</v>
      </c>
      <c r="C1699" s="369"/>
      <c r="D1699" s="366"/>
      <c r="E1699" s="365" t="s">
        <v>470</v>
      </c>
      <c r="F1699" s="384"/>
      <c r="G1699" s="249"/>
      <c r="H1699" s="384"/>
      <c r="I1699" s="249"/>
    </row>
    <row r="1700" spans="1:9" ht="21.95" customHeight="1" x14ac:dyDescent="0.3">
      <c r="A1700" s="615">
        <v>22020104</v>
      </c>
      <c r="B1700" s="238" t="s">
        <v>19</v>
      </c>
      <c r="C1700" s="369"/>
      <c r="D1700" s="366"/>
      <c r="E1700" s="365" t="s">
        <v>413</v>
      </c>
      <c r="F1700" s="384"/>
      <c r="G1700" s="249"/>
      <c r="H1700" s="384"/>
      <c r="I1700" s="249"/>
    </row>
    <row r="1701" spans="1:9" ht="21.95" customHeight="1" x14ac:dyDescent="0.25">
      <c r="A1701" s="376">
        <v>22020300</v>
      </c>
      <c r="B1701" s="251"/>
      <c r="C1701" s="252"/>
      <c r="D1701" s="251"/>
      <c r="E1701" s="171" t="s">
        <v>455</v>
      </c>
      <c r="F1701" s="249"/>
      <c r="G1701" s="249"/>
      <c r="H1701" s="249"/>
      <c r="I1701" s="249"/>
    </row>
    <row r="1702" spans="1:9" ht="21.95" customHeight="1" x14ac:dyDescent="0.25">
      <c r="A1702" s="385">
        <v>22020313</v>
      </c>
      <c r="B1702" s="238" t="s">
        <v>19</v>
      </c>
      <c r="C1702" s="199"/>
      <c r="D1702" s="12"/>
      <c r="E1702" s="242" t="s">
        <v>447</v>
      </c>
      <c r="F1702" s="249"/>
      <c r="G1702" s="249"/>
      <c r="H1702" s="249"/>
      <c r="I1702" s="249"/>
    </row>
    <row r="1703" spans="1:9" ht="21.95" customHeight="1" x14ac:dyDescent="0.25">
      <c r="A1703" s="376">
        <v>22020000</v>
      </c>
      <c r="B1703" s="251"/>
      <c r="C1703" s="252"/>
      <c r="D1703" s="251"/>
      <c r="E1703" s="171" t="s">
        <v>410</v>
      </c>
      <c r="F1703" s="224"/>
      <c r="G1703" s="224"/>
      <c r="H1703" s="224"/>
      <c r="I1703" s="224"/>
    </row>
    <row r="1704" spans="1:9" ht="21.95" customHeight="1" x14ac:dyDescent="0.25">
      <c r="A1704" s="376" t="s">
        <v>681</v>
      </c>
      <c r="B1704" s="238"/>
      <c r="C1704" s="199"/>
      <c r="D1704" s="12"/>
      <c r="E1704" s="241" t="s">
        <v>682</v>
      </c>
      <c r="F1704" s="224"/>
      <c r="G1704" s="224"/>
      <c r="H1704" s="224"/>
      <c r="I1704" s="224"/>
    </row>
    <row r="1705" spans="1:9" ht="21.95" customHeight="1" x14ac:dyDescent="0.25">
      <c r="A1705" s="385" t="s">
        <v>683</v>
      </c>
      <c r="B1705" s="238" t="s">
        <v>19</v>
      </c>
      <c r="C1705" s="252"/>
      <c r="D1705" s="251"/>
      <c r="E1705" s="188" t="s">
        <v>672</v>
      </c>
      <c r="F1705" s="224"/>
      <c r="G1705" s="224"/>
      <c r="H1705" s="224"/>
      <c r="I1705" s="224"/>
    </row>
    <row r="1706" spans="1:9" ht="21.95" customHeight="1" x14ac:dyDescent="0.25">
      <c r="A1706" s="385" t="s">
        <v>684</v>
      </c>
      <c r="B1706" s="238" t="s">
        <v>19</v>
      </c>
      <c r="C1706" s="252"/>
      <c r="D1706" s="251"/>
      <c r="E1706" s="188" t="s">
        <v>685</v>
      </c>
      <c r="F1706" s="224"/>
      <c r="G1706" s="224"/>
      <c r="H1706" s="224"/>
      <c r="I1706" s="224"/>
    </row>
    <row r="1707" spans="1:9" ht="21.95" customHeight="1" x14ac:dyDescent="0.25">
      <c r="A1707" s="376">
        <v>22020600</v>
      </c>
      <c r="B1707" s="238"/>
      <c r="C1707" s="252"/>
      <c r="D1707" s="251"/>
      <c r="E1707" s="171" t="s">
        <v>419</v>
      </c>
      <c r="F1707" s="224"/>
      <c r="G1707" s="224"/>
      <c r="H1707" s="224"/>
      <c r="I1707" s="224"/>
    </row>
    <row r="1708" spans="1:9" ht="21.95" customHeight="1" x14ac:dyDescent="0.25">
      <c r="A1708" s="385">
        <v>22020602</v>
      </c>
      <c r="B1708" s="238" t="s">
        <v>19</v>
      </c>
      <c r="C1708" s="199"/>
      <c r="D1708" s="19" t="s">
        <v>15</v>
      </c>
      <c r="E1708" s="242" t="s">
        <v>675</v>
      </c>
      <c r="F1708" s="224"/>
      <c r="G1708" s="224">
        <v>300000</v>
      </c>
      <c r="H1708" s="224"/>
      <c r="I1708" s="224">
        <v>300000</v>
      </c>
    </row>
    <row r="1709" spans="1:9" ht="21.95" customHeight="1" thickBot="1" x14ac:dyDescent="0.3">
      <c r="A1709" s="637">
        <v>22020603</v>
      </c>
      <c r="B1709" s="603" t="s">
        <v>19</v>
      </c>
      <c r="C1709" s="604"/>
      <c r="D1709" s="24" t="s">
        <v>15</v>
      </c>
      <c r="E1709" s="638" t="s">
        <v>676</v>
      </c>
      <c r="F1709" s="607"/>
      <c r="G1709" s="607">
        <v>300000</v>
      </c>
      <c r="H1709" s="607"/>
      <c r="I1709" s="607">
        <v>300000</v>
      </c>
    </row>
    <row r="1710" spans="1:9" ht="21.95" customHeight="1" thickBot="1" x14ac:dyDescent="0.3">
      <c r="A1710" s="664"/>
      <c r="B1710" s="665"/>
      <c r="C1710" s="666"/>
      <c r="D1710" s="665"/>
      <c r="E1710" s="667" t="s">
        <v>449</v>
      </c>
      <c r="F1710" s="668">
        <f>SUM(F1664:F1694)</f>
        <v>2526189.023</v>
      </c>
      <c r="G1710" s="668">
        <f>SUM(G1664:G1694)</f>
        <v>2659146.34</v>
      </c>
      <c r="H1710" s="668">
        <f>SUM(H1664:H1694)</f>
        <v>1994359.7549999999</v>
      </c>
      <c r="I1710" s="668">
        <f>SUM(I1664:I1694)</f>
        <v>0</v>
      </c>
    </row>
    <row r="1711" spans="1:9" ht="21.95" customHeight="1" thickBot="1" x14ac:dyDescent="0.3">
      <c r="A1711" s="669"/>
      <c r="B1711" s="670"/>
      <c r="C1711" s="671"/>
      <c r="D1711" s="659"/>
      <c r="E1711" s="672" t="s">
        <v>410</v>
      </c>
      <c r="F1711" s="673">
        <f>SUM(F1697:F1709)</f>
        <v>0</v>
      </c>
      <c r="G1711" s="673">
        <f>SUM(G1697:G1709)</f>
        <v>700000</v>
      </c>
      <c r="H1711" s="673">
        <f>SUM(H1697:H1709)</f>
        <v>0</v>
      </c>
      <c r="I1711" s="674">
        <f>SUM(I1697:I1709)</f>
        <v>700000</v>
      </c>
    </row>
    <row r="1712" spans="1:9" ht="21.95" customHeight="1" thickBot="1" x14ac:dyDescent="0.35">
      <c r="A1712" s="416"/>
      <c r="B1712" s="265"/>
      <c r="C1712" s="417"/>
      <c r="D1712" s="267"/>
      <c r="E1712" s="418" t="s">
        <v>51</v>
      </c>
      <c r="F1712" s="419">
        <f>F1710+F1711</f>
        <v>2526189.023</v>
      </c>
      <c r="G1712" s="419">
        <f>G1710+G1711</f>
        <v>3359146.34</v>
      </c>
      <c r="H1712" s="419">
        <f>H1710+H1711</f>
        <v>1994359.7549999999</v>
      </c>
      <c r="I1712" s="419">
        <f>I1710+I1711</f>
        <v>700000</v>
      </c>
    </row>
    <row r="1713" spans="1:9" ht="28.5" x14ac:dyDescent="0.45">
      <c r="A1713" s="1235" t="s">
        <v>0</v>
      </c>
      <c r="B1713" s="1236"/>
      <c r="C1713" s="1236"/>
      <c r="D1713" s="1236"/>
      <c r="E1713" s="1236"/>
      <c r="F1713" s="1236"/>
      <c r="G1713" s="1236"/>
      <c r="H1713" s="1236"/>
      <c r="I1713" s="1237"/>
    </row>
    <row r="1714" spans="1:9" ht="22.5" x14ac:dyDescent="0.3">
      <c r="A1714" s="1238" t="s">
        <v>1</v>
      </c>
      <c r="B1714" s="1239"/>
      <c r="C1714" s="1239"/>
      <c r="D1714" s="1239"/>
      <c r="E1714" s="1239"/>
      <c r="F1714" s="1239"/>
      <c r="G1714" s="1239"/>
      <c r="H1714" s="1239"/>
      <c r="I1714" s="1240"/>
    </row>
    <row r="1715" spans="1:9" ht="22.5" x14ac:dyDescent="0.3">
      <c r="A1715" s="1238" t="s">
        <v>879</v>
      </c>
      <c r="B1715" s="1239"/>
      <c r="C1715" s="1239"/>
      <c r="D1715" s="1239"/>
      <c r="E1715" s="1239"/>
      <c r="F1715" s="1239"/>
      <c r="G1715" s="1239"/>
      <c r="H1715" s="1239"/>
      <c r="I1715" s="1240"/>
    </row>
    <row r="1716" spans="1:9" ht="18.75" customHeight="1" thickBot="1" x14ac:dyDescent="0.3">
      <c r="A1716" s="1244" t="s">
        <v>369</v>
      </c>
      <c r="B1716" s="1245"/>
      <c r="C1716" s="1245"/>
      <c r="D1716" s="1245"/>
      <c r="E1716" s="1245"/>
      <c r="F1716" s="1245"/>
      <c r="G1716" s="1245"/>
      <c r="H1716" s="1245"/>
      <c r="I1716" s="1246"/>
    </row>
    <row r="1717" spans="1:9" thickBot="1" x14ac:dyDescent="0.3">
      <c r="A1717" s="1256" t="s">
        <v>686</v>
      </c>
      <c r="B1717" s="1257"/>
      <c r="C1717" s="1257"/>
      <c r="D1717" s="1257"/>
      <c r="E1717" s="1257"/>
      <c r="F1717" s="1257"/>
      <c r="G1717" s="1257"/>
      <c r="H1717" s="1257"/>
      <c r="I1717" s="1258"/>
    </row>
    <row r="1718" spans="1:9" s="220" customFormat="1" ht="36.75" thickBot="1" x14ac:dyDescent="0.3">
      <c r="A1718" s="191" t="s">
        <v>612</v>
      </c>
      <c r="B1718" s="2" t="s">
        <v>78</v>
      </c>
      <c r="C1718" s="192" t="s">
        <v>371</v>
      </c>
      <c r="D1718" s="2" t="s">
        <v>4</v>
      </c>
      <c r="E1718" s="193" t="s">
        <v>79</v>
      </c>
      <c r="F1718" s="2" t="s">
        <v>372</v>
      </c>
      <c r="G1718" s="2" t="s">
        <v>7</v>
      </c>
      <c r="H1718" s="2" t="s">
        <v>740</v>
      </c>
      <c r="I1718" s="2" t="s">
        <v>882</v>
      </c>
    </row>
    <row r="1719" spans="1:9" ht="21.95" customHeight="1" x14ac:dyDescent="0.25">
      <c r="A1719" s="420">
        <v>55100200100</v>
      </c>
      <c r="B1719" s="323" t="s">
        <v>19</v>
      </c>
      <c r="C1719" s="213"/>
      <c r="D1719" s="212"/>
      <c r="E1719" s="298" t="s">
        <v>687</v>
      </c>
      <c r="F1719" s="223">
        <f>F1778</f>
        <v>145345511.17000002</v>
      </c>
      <c r="G1719" s="223">
        <f>G1778</f>
        <v>189556807</v>
      </c>
      <c r="H1719" s="223">
        <f>H1778</f>
        <v>124882554.73</v>
      </c>
      <c r="I1719" s="223">
        <f>I1778</f>
        <v>187532329.368</v>
      </c>
    </row>
    <row r="1720" spans="1:9" ht="21.95" customHeight="1" thickBot="1" x14ac:dyDescent="0.3">
      <c r="A1720" s="376"/>
      <c r="B1720" s="251"/>
      <c r="C1720" s="252"/>
      <c r="D1720" s="251"/>
      <c r="E1720" s="299"/>
      <c r="F1720" s="223"/>
      <c r="G1720" s="223"/>
      <c r="H1720" s="223"/>
      <c r="I1720" s="223"/>
    </row>
    <row r="1721" spans="1:9" ht="21.95" customHeight="1" thickBot="1" x14ac:dyDescent="0.3">
      <c r="A1721" s="378"/>
      <c r="B1721" s="228"/>
      <c r="C1721" s="261"/>
      <c r="D1721" s="228"/>
      <c r="E1721" s="301" t="s">
        <v>51</v>
      </c>
      <c r="F1721" s="302">
        <f>F1719</f>
        <v>145345511.17000002</v>
      </c>
      <c r="G1721" s="302">
        <f>G1719</f>
        <v>189556807</v>
      </c>
      <c r="H1721" s="302">
        <f>H1719</f>
        <v>124882554.73</v>
      </c>
      <c r="I1721" s="302">
        <f>I1719</f>
        <v>187532329.368</v>
      </c>
    </row>
    <row r="1722" spans="1:9" ht="21.95" customHeight="1" thickBot="1" x14ac:dyDescent="0.3">
      <c r="A1722" s="1270" t="s">
        <v>385</v>
      </c>
      <c r="B1722" s="1270"/>
      <c r="C1722" s="1270"/>
      <c r="D1722" s="1270"/>
      <c r="E1722" s="1270"/>
      <c r="F1722" s="1270"/>
      <c r="G1722" s="1270"/>
      <c r="H1722" s="1270"/>
      <c r="I1722" s="1270"/>
    </row>
    <row r="1723" spans="1:9" ht="21.95" customHeight="1" thickBot="1" x14ac:dyDescent="0.3">
      <c r="A1723" s="378"/>
      <c r="B1723" s="228"/>
      <c r="C1723" s="261"/>
      <c r="D1723" s="228"/>
      <c r="E1723" s="301" t="s">
        <v>47</v>
      </c>
      <c r="F1723" s="302">
        <f t="shared" ref="F1723:I1724" si="23">F1776</f>
        <v>104410511.21000001</v>
      </c>
      <c r="G1723" s="302">
        <f t="shared" si="23"/>
        <v>128956807</v>
      </c>
      <c r="H1723" s="302">
        <f t="shared" si="23"/>
        <v>109387605.25</v>
      </c>
      <c r="I1723" s="302">
        <f t="shared" si="23"/>
        <v>127032329.368</v>
      </c>
    </row>
    <row r="1724" spans="1:9" ht="21.95" customHeight="1" thickBot="1" x14ac:dyDescent="0.3">
      <c r="A1724" s="378"/>
      <c r="B1724" s="228"/>
      <c r="C1724" s="261"/>
      <c r="D1724" s="228"/>
      <c r="E1724" s="301" t="s">
        <v>410</v>
      </c>
      <c r="F1724" s="302">
        <f t="shared" si="23"/>
        <v>40934999.960000001</v>
      </c>
      <c r="G1724" s="302">
        <f t="shared" si="23"/>
        <v>60600000</v>
      </c>
      <c r="H1724" s="302">
        <f t="shared" si="23"/>
        <v>15494949.48</v>
      </c>
      <c r="I1724" s="302">
        <f t="shared" si="23"/>
        <v>60500000</v>
      </c>
    </row>
    <row r="1725" spans="1:9" ht="21.95" customHeight="1" thickBot="1" x14ac:dyDescent="0.3">
      <c r="A1725" s="378"/>
      <c r="B1725" s="228"/>
      <c r="C1725" s="261"/>
      <c r="D1725" s="228"/>
      <c r="E1725" s="301" t="s">
        <v>51</v>
      </c>
      <c r="F1725" s="302">
        <f>F1723+F1724</f>
        <v>145345511.17000002</v>
      </c>
      <c r="G1725" s="302">
        <f>G1723+G1724</f>
        <v>189556807</v>
      </c>
      <c r="H1725" s="302">
        <f>H1723+H1724</f>
        <v>124882554.73</v>
      </c>
      <c r="I1725" s="302">
        <f>I1723+I1724</f>
        <v>187532329.368</v>
      </c>
    </row>
    <row r="1726" spans="1:9" ht="28.5" x14ac:dyDescent="0.45">
      <c r="A1726" s="1235" t="s">
        <v>0</v>
      </c>
      <c r="B1726" s="1236"/>
      <c r="C1726" s="1236"/>
      <c r="D1726" s="1236"/>
      <c r="E1726" s="1236"/>
      <c r="F1726" s="1236"/>
      <c r="G1726" s="1236"/>
      <c r="H1726" s="1236"/>
      <c r="I1726" s="1237"/>
    </row>
    <row r="1727" spans="1:9" ht="22.5" x14ac:dyDescent="0.3">
      <c r="A1727" s="1238" t="s">
        <v>1</v>
      </c>
      <c r="B1727" s="1239"/>
      <c r="C1727" s="1239"/>
      <c r="D1727" s="1239"/>
      <c r="E1727" s="1239"/>
      <c r="F1727" s="1239"/>
      <c r="G1727" s="1239"/>
      <c r="H1727" s="1239"/>
      <c r="I1727" s="1240"/>
    </row>
    <row r="1728" spans="1:9" ht="22.5" x14ac:dyDescent="0.3">
      <c r="A1728" s="1238" t="s">
        <v>879</v>
      </c>
      <c r="B1728" s="1239"/>
      <c r="C1728" s="1239"/>
      <c r="D1728" s="1239"/>
      <c r="E1728" s="1239"/>
      <c r="F1728" s="1239"/>
      <c r="G1728" s="1239"/>
      <c r="H1728" s="1239"/>
      <c r="I1728" s="1240"/>
    </row>
    <row r="1729" spans="1:9" ht="18.75" customHeight="1" thickBot="1" x14ac:dyDescent="0.3">
      <c r="A1729" s="1244" t="s">
        <v>369</v>
      </c>
      <c r="B1729" s="1245"/>
      <c r="C1729" s="1245"/>
      <c r="D1729" s="1245"/>
      <c r="E1729" s="1245"/>
      <c r="F1729" s="1245"/>
      <c r="G1729" s="1245"/>
      <c r="H1729" s="1245"/>
      <c r="I1729" s="1246"/>
    </row>
    <row r="1730" spans="1:9" thickBot="1" x14ac:dyDescent="0.3">
      <c r="A1730" s="1253" t="s">
        <v>688</v>
      </c>
      <c r="B1730" s="1254"/>
      <c r="C1730" s="1254"/>
      <c r="D1730" s="1254"/>
      <c r="E1730" s="1254"/>
      <c r="F1730" s="1254"/>
      <c r="G1730" s="1254"/>
      <c r="H1730" s="1254"/>
      <c r="I1730" s="1255"/>
    </row>
    <row r="1731" spans="1:9" s="220" customFormat="1" ht="36" x14ac:dyDescent="0.25">
      <c r="A1731" s="595" t="s">
        <v>370</v>
      </c>
      <c r="B1731" s="407" t="s">
        <v>78</v>
      </c>
      <c r="C1731" s="596" t="s">
        <v>371</v>
      </c>
      <c r="D1731" s="407" t="s">
        <v>4</v>
      </c>
      <c r="E1731" s="574" t="s">
        <v>79</v>
      </c>
      <c r="F1731" s="407" t="s">
        <v>372</v>
      </c>
      <c r="G1731" s="407" t="s">
        <v>7</v>
      </c>
      <c r="H1731" s="407" t="s">
        <v>740</v>
      </c>
      <c r="I1731" s="407" t="s">
        <v>882</v>
      </c>
    </row>
    <row r="1732" spans="1:9" ht="21.95" customHeight="1" x14ac:dyDescent="0.25">
      <c r="A1732" s="631">
        <v>20000000</v>
      </c>
      <c r="B1732" s="234"/>
      <c r="C1732" s="235"/>
      <c r="D1732" s="234"/>
      <c r="E1732" s="90" t="s">
        <v>44</v>
      </c>
      <c r="F1732" s="224"/>
      <c r="G1732" s="224"/>
      <c r="H1732" s="224"/>
      <c r="I1732" s="224"/>
    </row>
    <row r="1733" spans="1:9" ht="21.95" customHeight="1" x14ac:dyDescent="0.25">
      <c r="A1733" s="631">
        <v>21000000</v>
      </c>
      <c r="B1733" s="234"/>
      <c r="C1733" s="235"/>
      <c r="D1733" s="234"/>
      <c r="E1733" s="90" t="s">
        <v>47</v>
      </c>
      <c r="F1733" s="224"/>
      <c r="G1733" s="224"/>
      <c r="H1733" s="224"/>
      <c r="I1733" s="224"/>
    </row>
    <row r="1734" spans="1:9" ht="21.95" customHeight="1" x14ac:dyDescent="0.25">
      <c r="A1734" s="631">
        <v>21010000</v>
      </c>
      <c r="B1734" s="234"/>
      <c r="C1734" s="235"/>
      <c r="D1734" s="234"/>
      <c r="E1734" s="90" t="s">
        <v>392</v>
      </c>
      <c r="F1734" s="224"/>
      <c r="G1734" s="224"/>
      <c r="H1734" s="224"/>
      <c r="I1734" s="224"/>
    </row>
    <row r="1735" spans="1:9" ht="21.95" customHeight="1" x14ac:dyDescent="0.25">
      <c r="A1735" s="632">
        <v>21010103</v>
      </c>
      <c r="B1735" s="238" t="s">
        <v>19</v>
      </c>
      <c r="C1735" s="239"/>
      <c r="D1735" s="19" t="s">
        <v>15</v>
      </c>
      <c r="E1735" s="96" t="s">
        <v>431</v>
      </c>
      <c r="F1735" s="249">
        <v>721000</v>
      </c>
      <c r="G1735" s="249">
        <v>700000</v>
      </c>
      <c r="H1735" s="249">
        <v>525000</v>
      </c>
      <c r="I1735" s="249"/>
    </row>
    <row r="1736" spans="1:9" ht="21.95" customHeight="1" x14ac:dyDescent="0.25">
      <c r="A1736" s="632">
        <v>21010104</v>
      </c>
      <c r="B1736" s="238" t="s">
        <v>19</v>
      </c>
      <c r="C1736" s="239"/>
      <c r="D1736" s="19" t="s">
        <v>15</v>
      </c>
      <c r="E1736" s="96" t="s">
        <v>432</v>
      </c>
      <c r="F1736" s="249">
        <v>721000</v>
      </c>
      <c r="G1736" s="249">
        <v>700000</v>
      </c>
      <c r="H1736" s="249">
        <v>525000</v>
      </c>
      <c r="I1736" s="249">
        <f>'NORMINAL ROLL'!D1113</f>
        <v>716246</v>
      </c>
    </row>
    <row r="1737" spans="1:9" ht="21.95" customHeight="1" x14ac:dyDescent="0.25">
      <c r="A1737" s="632">
        <v>21010105</v>
      </c>
      <c r="B1737" s="238" t="s">
        <v>19</v>
      </c>
      <c r="C1737" s="239"/>
      <c r="D1737" s="19" t="s">
        <v>15</v>
      </c>
      <c r="E1737" s="96" t="s">
        <v>433</v>
      </c>
      <c r="F1737" s="249">
        <v>35535441.869999997</v>
      </c>
      <c r="G1737" s="249">
        <v>34500429</v>
      </c>
      <c r="H1737" s="249">
        <v>25875321.75</v>
      </c>
      <c r="I1737" s="249">
        <f>'NORMINAL ROLL'!D1110</f>
        <v>14287369.480000004</v>
      </c>
    </row>
    <row r="1738" spans="1:9" ht="21.95" customHeight="1" x14ac:dyDescent="0.25">
      <c r="A1738" s="599">
        <v>21010106</v>
      </c>
      <c r="B1738" s="238" t="s">
        <v>19</v>
      </c>
      <c r="C1738" s="239"/>
      <c r="D1738" s="12"/>
      <c r="E1738" s="96" t="s">
        <v>499</v>
      </c>
      <c r="F1738" s="249"/>
      <c r="G1738" s="249"/>
      <c r="H1738" s="249"/>
      <c r="I1738" s="249"/>
    </row>
    <row r="1739" spans="1:9" ht="21.95" customHeight="1" x14ac:dyDescent="0.25">
      <c r="A1739" s="600"/>
      <c r="B1739" s="238" t="s">
        <v>19</v>
      </c>
      <c r="C1739" s="239"/>
      <c r="D1739" s="12"/>
      <c r="E1739" s="133" t="s">
        <v>435</v>
      </c>
      <c r="F1739" s="249"/>
      <c r="G1739" s="249"/>
      <c r="H1739" s="249">
        <v>24570000</v>
      </c>
      <c r="I1739" s="249"/>
    </row>
    <row r="1740" spans="1:9" ht="37.5" customHeight="1" x14ac:dyDescent="0.25">
      <c r="A1740" s="631">
        <v>21020300</v>
      </c>
      <c r="B1740" s="234"/>
      <c r="C1740" s="235"/>
      <c r="D1740" s="234"/>
      <c r="E1740" s="90" t="s">
        <v>436</v>
      </c>
      <c r="F1740" s="249"/>
      <c r="G1740" s="249"/>
      <c r="H1740" s="249"/>
      <c r="I1740" s="249"/>
    </row>
    <row r="1741" spans="1:9" ht="21.95" customHeight="1" x14ac:dyDescent="0.25">
      <c r="A1741" s="632">
        <v>21020301</v>
      </c>
      <c r="B1741" s="238" t="s">
        <v>19</v>
      </c>
      <c r="C1741" s="239"/>
      <c r="D1741" s="19" t="s">
        <v>15</v>
      </c>
      <c r="E1741" s="133" t="s">
        <v>437</v>
      </c>
      <c r="F1741" s="249">
        <v>309421.27</v>
      </c>
      <c r="G1741" s="249">
        <v>300409</v>
      </c>
      <c r="H1741" s="249">
        <v>225306.75</v>
      </c>
      <c r="I1741" s="249"/>
    </row>
    <row r="1742" spans="1:9" ht="21.95" customHeight="1" x14ac:dyDescent="0.25">
      <c r="A1742" s="632">
        <v>21020302</v>
      </c>
      <c r="B1742" s="238" t="s">
        <v>19</v>
      </c>
      <c r="C1742" s="239"/>
      <c r="D1742" s="19" t="s">
        <v>15</v>
      </c>
      <c r="E1742" s="133" t="s">
        <v>438</v>
      </c>
      <c r="F1742" s="249">
        <v>103533.54</v>
      </c>
      <c r="G1742" s="249">
        <v>100518</v>
      </c>
      <c r="H1742" s="249">
        <v>75388.5</v>
      </c>
      <c r="I1742" s="249"/>
    </row>
    <row r="1743" spans="1:9" ht="21.95" customHeight="1" x14ac:dyDescent="0.25">
      <c r="A1743" s="632">
        <v>21020303</v>
      </c>
      <c r="B1743" s="238" t="s">
        <v>19</v>
      </c>
      <c r="C1743" s="239"/>
      <c r="D1743" s="19" t="s">
        <v>15</v>
      </c>
      <c r="E1743" s="133" t="s">
        <v>439</v>
      </c>
      <c r="F1743" s="249">
        <v>103412</v>
      </c>
      <c r="G1743" s="249">
        <v>100400</v>
      </c>
      <c r="H1743" s="249">
        <v>75300</v>
      </c>
      <c r="I1743" s="249"/>
    </row>
    <row r="1744" spans="1:9" ht="21.95" customHeight="1" x14ac:dyDescent="0.25">
      <c r="A1744" s="632">
        <v>21020304</v>
      </c>
      <c r="B1744" s="238" t="s">
        <v>19</v>
      </c>
      <c r="C1744" s="239"/>
      <c r="D1744" s="19" t="s">
        <v>15</v>
      </c>
      <c r="E1744" s="133" t="s">
        <v>398</v>
      </c>
      <c r="F1744" s="249">
        <v>52148.9</v>
      </c>
      <c r="G1744" s="249">
        <v>50630</v>
      </c>
      <c r="H1744" s="249">
        <v>37972.5</v>
      </c>
      <c r="I1744" s="249"/>
    </row>
    <row r="1745" spans="1:9" ht="21.95" customHeight="1" x14ac:dyDescent="0.25">
      <c r="A1745" s="632">
        <v>21020312</v>
      </c>
      <c r="B1745" s="238" t="s">
        <v>19</v>
      </c>
      <c r="C1745" s="239"/>
      <c r="D1745" s="12"/>
      <c r="E1745" s="133" t="s">
        <v>440</v>
      </c>
      <c r="F1745" s="249"/>
      <c r="G1745" s="249"/>
      <c r="H1745" s="249"/>
      <c r="I1745" s="249"/>
    </row>
    <row r="1746" spans="1:9" ht="21.95" customHeight="1" x14ac:dyDescent="0.25">
      <c r="A1746" s="632">
        <v>21020315</v>
      </c>
      <c r="B1746" s="238" t="s">
        <v>19</v>
      </c>
      <c r="C1746" s="239"/>
      <c r="D1746" s="19" t="s">
        <v>15</v>
      </c>
      <c r="E1746" s="133" t="s">
        <v>441</v>
      </c>
      <c r="F1746" s="249">
        <v>82966.5</v>
      </c>
      <c r="G1746" s="249">
        <v>80550</v>
      </c>
      <c r="H1746" s="249">
        <v>60412.5</v>
      </c>
      <c r="I1746" s="249"/>
    </row>
    <row r="1747" spans="1:9" ht="21.95" customHeight="1" x14ac:dyDescent="0.25">
      <c r="A1747" s="631">
        <v>21020400</v>
      </c>
      <c r="B1747" s="234"/>
      <c r="C1747" s="235"/>
      <c r="D1747" s="234"/>
      <c r="E1747" s="90" t="s">
        <v>451</v>
      </c>
      <c r="F1747" s="249"/>
      <c r="G1747" s="249"/>
      <c r="H1747" s="249"/>
      <c r="I1747" s="249"/>
    </row>
    <row r="1748" spans="1:9" ht="21.95" customHeight="1" x14ac:dyDescent="0.25">
      <c r="A1748" s="632">
        <v>21020401</v>
      </c>
      <c r="B1748" s="238" t="s">
        <v>19</v>
      </c>
      <c r="C1748" s="239"/>
      <c r="D1748" s="19" t="s">
        <v>15</v>
      </c>
      <c r="E1748" s="133" t="s">
        <v>437</v>
      </c>
      <c r="F1748" s="249">
        <v>247426.6</v>
      </c>
      <c r="G1748" s="249">
        <v>240220</v>
      </c>
      <c r="H1748" s="249">
        <v>180165</v>
      </c>
      <c r="I1748" s="249">
        <f>'NORMINAL ROLL'!E1113</f>
        <v>250686.09999999998</v>
      </c>
    </row>
    <row r="1749" spans="1:9" ht="21.95" customHeight="1" x14ac:dyDescent="0.25">
      <c r="A1749" s="632">
        <v>21020402</v>
      </c>
      <c r="B1749" s="238" t="s">
        <v>19</v>
      </c>
      <c r="C1749" s="239"/>
      <c r="D1749" s="19" t="s">
        <v>15</v>
      </c>
      <c r="E1749" s="133" t="s">
        <v>438</v>
      </c>
      <c r="F1749" s="249">
        <v>154800.76</v>
      </c>
      <c r="G1749" s="249">
        <v>150292</v>
      </c>
      <c r="H1749" s="249">
        <v>112719</v>
      </c>
      <c r="I1749" s="249">
        <f>'NORMINAL ROLL'!F1113</f>
        <v>143249.20000000001</v>
      </c>
    </row>
    <row r="1750" spans="1:9" ht="21.95" customHeight="1" x14ac:dyDescent="0.25">
      <c r="A1750" s="632">
        <v>21020403</v>
      </c>
      <c r="B1750" s="238" t="s">
        <v>19</v>
      </c>
      <c r="C1750" s="239"/>
      <c r="D1750" s="19" t="s">
        <v>15</v>
      </c>
      <c r="E1750" s="133" t="s">
        <v>439</v>
      </c>
      <c r="F1750" s="249">
        <v>31085.4</v>
      </c>
      <c r="G1750" s="249">
        <v>30180</v>
      </c>
      <c r="H1750" s="249">
        <v>22635</v>
      </c>
      <c r="I1750" s="249">
        <f>'NORMINAL ROLL'!G1113</f>
        <v>15120</v>
      </c>
    </row>
    <row r="1751" spans="1:9" ht="21.95" customHeight="1" x14ac:dyDescent="0.25">
      <c r="A1751" s="632">
        <v>21020404</v>
      </c>
      <c r="B1751" s="238" t="s">
        <v>19</v>
      </c>
      <c r="C1751" s="239"/>
      <c r="D1751" s="19" t="s">
        <v>15</v>
      </c>
      <c r="E1751" s="133" t="s">
        <v>398</v>
      </c>
      <c r="F1751" s="249">
        <v>350457.5</v>
      </c>
      <c r="G1751" s="249">
        <v>340250</v>
      </c>
      <c r="H1751" s="249">
        <v>255187.5</v>
      </c>
      <c r="I1751" s="249">
        <f>'NORMINAL ROLL'!H1113</f>
        <v>35812.300000000003</v>
      </c>
    </row>
    <row r="1752" spans="1:9" ht="21.95" customHeight="1" x14ac:dyDescent="0.25">
      <c r="A1752" s="632"/>
      <c r="B1752" s="238"/>
      <c r="C1752" s="239"/>
      <c r="D1752" s="19"/>
      <c r="E1752" s="133" t="s">
        <v>477</v>
      </c>
      <c r="F1752" s="249"/>
      <c r="G1752" s="249"/>
      <c r="H1752" s="249"/>
      <c r="I1752" s="249">
        <f>'NORMINAL ROLL'!M1113</f>
        <v>960000</v>
      </c>
    </row>
    <row r="1753" spans="1:9" ht="21.95" customHeight="1" x14ac:dyDescent="0.25">
      <c r="A1753" s="632">
        <v>21020412</v>
      </c>
      <c r="B1753" s="238" t="s">
        <v>19</v>
      </c>
      <c r="C1753" s="239"/>
      <c r="D1753" s="12"/>
      <c r="E1753" s="133" t="s">
        <v>440</v>
      </c>
      <c r="F1753" s="249"/>
      <c r="G1753" s="249"/>
      <c r="H1753" s="249"/>
      <c r="I1753" s="249"/>
    </row>
    <row r="1754" spans="1:9" ht="21.95" customHeight="1" x14ac:dyDescent="0.25">
      <c r="A1754" s="632">
        <v>21020415</v>
      </c>
      <c r="B1754" s="238" t="s">
        <v>19</v>
      </c>
      <c r="C1754" s="239"/>
      <c r="D1754" s="19" t="s">
        <v>15</v>
      </c>
      <c r="E1754" s="133" t="s">
        <v>441</v>
      </c>
      <c r="F1754" s="249">
        <v>103335.78</v>
      </c>
      <c r="G1754" s="249">
        <v>100326</v>
      </c>
      <c r="H1754" s="249">
        <v>75244.5</v>
      </c>
      <c r="I1754" s="249">
        <f>'NORMINAL ROLL'!I1113</f>
        <v>83812.3</v>
      </c>
    </row>
    <row r="1755" spans="1:9" ht="21.95" customHeight="1" x14ac:dyDescent="0.25">
      <c r="A1755" s="631">
        <v>21020500</v>
      </c>
      <c r="B1755" s="234"/>
      <c r="C1755" s="235"/>
      <c r="D1755" s="234"/>
      <c r="E1755" s="90" t="s">
        <v>452</v>
      </c>
      <c r="F1755" s="249"/>
      <c r="G1755" s="249"/>
      <c r="H1755" s="249"/>
      <c r="I1755" s="249"/>
    </row>
    <row r="1756" spans="1:9" ht="21.95" customHeight="1" x14ac:dyDescent="0.25">
      <c r="A1756" s="632">
        <v>21020501</v>
      </c>
      <c r="B1756" s="238" t="s">
        <v>19</v>
      </c>
      <c r="C1756" s="239"/>
      <c r="D1756" s="19" t="s">
        <v>15</v>
      </c>
      <c r="E1756" s="133" t="s">
        <v>437</v>
      </c>
      <c r="F1756" s="249">
        <v>12617739.99</v>
      </c>
      <c r="G1756" s="249">
        <v>12250233</v>
      </c>
      <c r="H1756" s="249">
        <v>9187674.75</v>
      </c>
      <c r="I1756" s="249">
        <f>'NORMINAL ROLL'!E1110</f>
        <v>5000579.3180000028</v>
      </c>
    </row>
    <row r="1757" spans="1:9" ht="21.95" customHeight="1" x14ac:dyDescent="0.25">
      <c r="A1757" s="633">
        <v>21020502</v>
      </c>
      <c r="B1757" s="238" t="s">
        <v>19</v>
      </c>
      <c r="C1757" s="247"/>
      <c r="D1757" s="19" t="s">
        <v>15</v>
      </c>
      <c r="E1757" s="133" t="s">
        <v>438</v>
      </c>
      <c r="F1757" s="249">
        <v>6951344.3399999999</v>
      </c>
      <c r="G1757" s="249">
        <v>6748878</v>
      </c>
      <c r="H1757" s="249">
        <v>5061658.5</v>
      </c>
      <c r="I1757" s="249">
        <f>'NORMINAL ROLL'!F1110</f>
        <v>2857473.8959999979</v>
      </c>
    </row>
    <row r="1758" spans="1:9" ht="21.95" customHeight="1" x14ac:dyDescent="0.25">
      <c r="A1758" s="633">
        <v>21020503</v>
      </c>
      <c r="B1758" s="238" t="s">
        <v>19</v>
      </c>
      <c r="C1758" s="247"/>
      <c r="D1758" s="19" t="s">
        <v>15</v>
      </c>
      <c r="E1758" s="133" t="s">
        <v>439</v>
      </c>
      <c r="F1758" s="249">
        <v>1687861</v>
      </c>
      <c r="G1758" s="249">
        <v>1638700</v>
      </c>
      <c r="H1758" s="249">
        <v>1229025</v>
      </c>
      <c r="I1758" s="249">
        <f>'NORMINAL ROLL'!G1110</f>
        <v>523800</v>
      </c>
    </row>
    <row r="1759" spans="1:9" ht="21.95" customHeight="1" x14ac:dyDescent="0.25">
      <c r="A1759" s="633">
        <v>21020504</v>
      </c>
      <c r="B1759" s="238" t="s">
        <v>19</v>
      </c>
      <c r="C1759" s="247"/>
      <c r="D1759" s="19" t="s">
        <v>15</v>
      </c>
      <c r="E1759" s="133" t="s">
        <v>398</v>
      </c>
      <c r="F1759" s="249">
        <v>1879157.75</v>
      </c>
      <c r="G1759" s="249">
        <v>1824425</v>
      </c>
      <c r="H1759" s="249">
        <v>1368318.75</v>
      </c>
      <c r="I1759" s="249">
        <f>'NORMINAL ROLL'!H1110</f>
        <v>714368.47399999946</v>
      </c>
    </row>
    <row r="1760" spans="1:9" ht="21.95" customHeight="1" x14ac:dyDescent="0.25">
      <c r="A1760" s="633">
        <v>21020504</v>
      </c>
      <c r="B1760" s="238"/>
      <c r="C1760" s="247"/>
      <c r="D1760" s="19"/>
      <c r="E1760" s="133" t="s">
        <v>477</v>
      </c>
      <c r="F1760" s="249"/>
      <c r="G1760" s="249"/>
      <c r="H1760" s="249"/>
      <c r="I1760" s="249">
        <f>'NORMINAL ROLL'!M1110</f>
        <v>51360000</v>
      </c>
    </row>
    <row r="1761" spans="1:9" ht="21.95" customHeight="1" x14ac:dyDescent="0.25">
      <c r="A1761" s="633">
        <v>21020512</v>
      </c>
      <c r="B1761" s="238" t="s">
        <v>19</v>
      </c>
      <c r="C1761" s="247"/>
      <c r="D1761" s="12"/>
      <c r="E1761" s="133" t="s">
        <v>440</v>
      </c>
      <c r="F1761" s="249"/>
      <c r="G1761" s="249"/>
      <c r="H1761" s="249"/>
      <c r="I1761" s="249"/>
    </row>
    <row r="1762" spans="1:9" ht="21.95" customHeight="1" x14ac:dyDescent="0.25">
      <c r="A1762" s="633">
        <v>21020515</v>
      </c>
      <c r="B1762" s="238" t="s">
        <v>19</v>
      </c>
      <c r="C1762" s="247"/>
      <c r="D1762" s="19" t="s">
        <v>15</v>
      </c>
      <c r="E1762" s="133" t="s">
        <v>441</v>
      </c>
      <c r="F1762" s="249">
        <v>19673378.010000002</v>
      </c>
      <c r="G1762" s="249">
        <v>19100367</v>
      </c>
      <c r="H1762" s="249">
        <v>14325275.25</v>
      </c>
      <c r="I1762" s="249">
        <f>'NORMINAL ROLL'!I1113</f>
        <v>83812.3</v>
      </c>
    </row>
    <row r="1763" spans="1:9" ht="21.95" customHeight="1" x14ac:dyDescent="0.25">
      <c r="A1763" s="634">
        <v>21020600</v>
      </c>
      <c r="B1763" s="244"/>
      <c r="C1763" s="245"/>
      <c r="D1763" s="244"/>
      <c r="E1763" s="90" t="s">
        <v>408</v>
      </c>
      <c r="F1763" s="249"/>
      <c r="G1763" s="249"/>
      <c r="H1763" s="249"/>
      <c r="I1763" s="249"/>
    </row>
    <row r="1764" spans="1:9" s="220" customFormat="1" ht="21.95" customHeight="1" x14ac:dyDescent="0.25">
      <c r="A1764" s="633">
        <v>21020601</v>
      </c>
      <c r="B1764" s="625" t="s">
        <v>19</v>
      </c>
      <c r="C1764" s="247"/>
      <c r="D1764" s="19" t="s">
        <v>15</v>
      </c>
      <c r="E1764" s="96" t="s">
        <v>689</v>
      </c>
      <c r="F1764" s="249">
        <v>23085000</v>
      </c>
      <c r="G1764" s="249">
        <v>50000000</v>
      </c>
      <c r="H1764" s="249">
        <v>25600000</v>
      </c>
      <c r="I1764" s="249">
        <v>50000000</v>
      </c>
    </row>
    <row r="1765" spans="1:9" ht="21.95" customHeight="1" x14ac:dyDescent="0.25">
      <c r="A1765" s="635">
        <v>22020000</v>
      </c>
      <c r="B1765" s="251"/>
      <c r="C1765" s="252"/>
      <c r="D1765" s="251"/>
      <c r="E1765" s="171" t="s">
        <v>410</v>
      </c>
      <c r="F1765" s="249"/>
      <c r="G1765" s="249"/>
      <c r="H1765" s="249"/>
      <c r="I1765" s="249"/>
    </row>
    <row r="1766" spans="1:9" ht="21.95" customHeight="1" thickBot="1" x14ac:dyDescent="0.3">
      <c r="A1766" s="635">
        <v>22020100</v>
      </c>
      <c r="B1766" s="251"/>
      <c r="C1766" s="217"/>
      <c r="D1766" s="251"/>
      <c r="E1766" s="171" t="s">
        <v>468</v>
      </c>
      <c r="F1766" s="249"/>
      <c r="G1766" s="249"/>
      <c r="H1766" s="249"/>
      <c r="I1766" s="249"/>
    </row>
    <row r="1767" spans="1:9" ht="21.95" customHeight="1" thickBot="1" x14ac:dyDescent="0.35">
      <c r="A1767" s="310">
        <v>22020101</v>
      </c>
      <c r="B1767" s="675" t="s">
        <v>19</v>
      </c>
      <c r="C1767" s="678"/>
      <c r="D1767" s="676"/>
      <c r="E1767" s="365" t="s">
        <v>469</v>
      </c>
      <c r="F1767" s="13"/>
      <c r="G1767" s="249"/>
      <c r="H1767" s="13"/>
      <c r="I1767" s="249"/>
    </row>
    <row r="1768" spans="1:9" ht="21.95" customHeight="1" x14ac:dyDescent="0.3">
      <c r="A1768" s="310">
        <v>22020102</v>
      </c>
      <c r="B1768" s="238" t="s">
        <v>19</v>
      </c>
      <c r="C1768" s="677"/>
      <c r="D1768" s="19" t="s">
        <v>15</v>
      </c>
      <c r="E1768" s="365" t="s">
        <v>412</v>
      </c>
      <c r="F1768" s="384"/>
      <c r="G1768" s="249">
        <v>600000</v>
      </c>
      <c r="H1768" s="384"/>
      <c r="I1768" s="249">
        <v>500000</v>
      </c>
    </row>
    <row r="1769" spans="1:9" ht="21.95" customHeight="1" x14ac:dyDescent="0.3">
      <c r="A1769" s="310">
        <v>22020103</v>
      </c>
      <c r="B1769" s="238" t="s">
        <v>19</v>
      </c>
      <c r="C1769" s="369"/>
      <c r="D1769" s="366"/>
      <c r="E1769" s="365" t="s">
        <v>470</v>
      </c>
      <c r="F1769" s="13"/>
      <c r="G1769" s="249"/>
      <c r="H1769" s="13"/>
      <c r="I1769" s="249"/>
    </row>
    <row r="1770" spans="1:9" ht="21.95" customHeight="1" x14ac:dyDescent="0.3">
      <c r="A1770" s="310">
        <v>22020104</v>
      </c>
      <c r="B1770" s="238" t="s">
        <v>19</v>
      </c>
      <c r="C1770" s="369"/>
      <c r="D1770" s="366"/>
      <c r="E1770" s="365" t="s">
        <v>413</v>
      </c>
      <c r="F1770" s="13"/>
      <c r="G1770" s="249"/>
      <c r="H1770" s="13"/>
      <c r="I1770" s="249"/>
    </row>
    <row r="1771" spans="1:9" s="219" customFormat="1" ht="21.95" customHeight="1" x14ac:dyDescent="0.25">
      <c r="A1771" s="635" t="s">
        <v>690</v>
      </c>
      <c r="B1771" s="251"/>
      <c r="C1771" s="252"/>
      <c r="D1771" s="251"/>
      <c r="E1771" s="171" t="s">
        <v>691</v>
      </c>
      <c r="F1771" s="344"/>
      <c r="G1771" s="344"/>
      <c r="H1771" s="344"/>
      <c r="I1771" s="344"/>
    </row>
    <row r="1772" spans="1:9" ht="21.95" customHeight="1" x14ac:dyDescent="0.25">
      <c r="A1772" s="636" t="s">
        <v>625</v>
      </c>
      <c r="B1772" s="238" t="s">
        <v>19</v>
      </c>
      <c r="C1772" s="199"/>
      <c r="D1772" s="12"/>
      <c r="E1772" s="188" t="s">
        <v>518</v>
      </c>
      <c r="F1772" s="249"/>
      <c r="G1772" s="249"/>
      <c r="H1772" s="249"/>
      <c r="I1772" s="249"/>
    </row>
    <row r="1773" spans="1:9" ht="36" customHeight="1" x14ac:dyDescent="0.25">
      <c r="A1773" s="635">
        <v>22040000</v>
      </c>
      <c r="B1773" s="251"/>
      <c r="C1773" s="252"/>
      <c r="D1773" s="251"/>
      <c r="E1773" s="171" t="s">
        <v>692</v>
      </c>
      <c r="F1773" s="249"/>
      <c r="G1773" s="249"/>
      <c r="H1773" s="249"/>
      <c r="I1773" s="249"/>
    </row>
    <row r="1774" spans="1:9" ht="21.95" customHeight="1" x14ac:dyDescent="0.25">
      <c r="A1774" s="635">
        <v>22040100</v>
      </c>
      <c r="B1774" s="251"/>
      <c r="C1774" s="252"/>
      <c r="D1774" s="251"/>
      <c r="E1774" s="171" t="s">
        <v>693</v>
      </c>
      <c r="F1774" s="249"/>
      <c r="G1774" s="249"/>
      <c r="H1774" s="249"/>
      <c r="I1774" s="249"/>
    </row>
    <row r="1775" spans="1:9" s="220" customFormat="1" ht="21.95" customHeight="1" x14ac:dyDescent="0.25">
      <c r="A1775" s="636">
        <v>22040109</v>
      </c>
      <c r="B1775" s="625" t="s">
        <v>19</v>
      </c>
      <c r="C1775" s="199"/>
      <c r="D1775" s="19" t="s">
        <v>15</v>
      </c>
      <c r="E1775" s="133" t="s">
        <v>694</v>
      </c>
      <c r="F1775" s="249">
        <v>40934999.960000001</v>
      </c>
      <c r="G1775" s="249">
        <v>60000000</v>
      </c>
      <c r="H1775" s="249">
        <v>15494949.48</v>
      </c>
      <c r="I1775" s="249">
        <v>60000000</v>
      </c>
    </row>
    <row r="1776" spans="1:9" ht="21.95" customHeight="1" thickBot="1" x14ac:dyDescent="0.3">
      <c r="A1776" s="461"/>
      <c r="B1776" s="462"/>
      <c r="C1776" s="463"/>
      <c r="D1776" s="462"/>
      <c r="E1776" s="598" t="s">
        <v>47</v>
      </c>
      <c r="F1776" s="460">
        <f>SUM(F1735:F1764)</f>
        <v>104410511.21000001</v>
      </c>
      <c r="G1776" s="460">
        <f>SUM(G1735:G1764)</f>
        <v>128956807</v>
      </c>
      <c r="H1776" s="460">
        <f>SUM(H1735:H1764)</f>
        <v>109387605.25</v>
      </c>
      <c r="I1776" s="460">
        <f>SUM(I1735:I1764)</f>
        <v>127032329.368</v>
      </c>
    </row>
    <row r="1777" spans="1:9" ht="21.95" customHeight="1" thickBot="1" x14ac:dyDescent="0.3">
      <c r="A1777" s="387"/>
      <c r="B1777" s="265"/>
      <c r="C1777" s="266"/>
      <c r="D1777" s="267"/>
      <c r="E1777" s="394" t="s">
        <v>410</v>
      </c>
      <c r="F1777" s="343">
        <f>SUM(F1767:F1775)</f>
        <v>40934999.960000001</v>
      </c>
      <c r="G1777" s="343">
        <f>SUM(G1767:G1775)</f>
        <v>60600000</v>
      </c>
      <c r="H1777" s="343">
        <f>SUM(H1767:H1775)</f>
        <v>15494949.48</v>
      </c>
      <c r="I1777" s="343">
        <f>SUM(I1767:I1775)</f>
        <v>60500000</v>
      </c>
    </row>
    <row r="1778" spans="1:9" ht="21.95" customHeight="1" thickBot="1" x14ac:dyDescent="0.3">
      <c r="A1778" s="391"/>
      <c r="B1778" s="392"/>
      <c r="C1778" s="393"/>
      <c r="D1778" s="392"/>
      <c r="E1778" s="394" t="s">
        <v>51</v>
      </c>
      <c r="F1778" s="336">
        <f>F1776+F1777</f>
        <v>145345511.17000002</v>
      </c>
      <c r="G1778" s="336">
        <f>G1776+G1777</f>
        <v>189556807</v>
      </c>
      <c r="H1778" s="336">
        <f>H1776+H1777</f>
        <v>124882554.73</v>
      </c>
      <c r="I1778" s="336">
        <f>I1776+I1777</f>
        <v>187532329.368</v>
      </c>
    </row>
    <row r="1779" spans="1:9" ht="28.5" x14ac:dyDescent="0.45">
      <c r="A1779" s="1235" t="s">
        <v>0</v>
      </c>
      <c r="B1779" s="1236"/>
      <c r="C1779" s="1236"/>
      <c r="D1779" s="1236"/>
      <c r="E1779" s="1236"/>
      <c r="F1779" s="1236"/>
      <c r="G1779" s="1236"/>
      <c r="H1779" s="1236"/>
      <c r="I1779" s="1237"/>
    </row>
    <row r="1780" spans="1:9" ht="22.5" x14ac:dyDescent="0.3">
      <c r="A1780" s="1238" t="s">
        <v>1</v>
      </c>
      <c r="B1780" s="1239"/>
      <c r="C1780" s="1239"/>
      <c r="D1780" s="1239"/>
      <c r="E1780" s="1239"/>
      <c r="F1780" s="1239"/>
      <c r="G1780" s="1239"/>
      <c r="H1780" s="1239"/>
      <c r="I1780" s="1240"/>
    </row>
    <row r="1781" spans="1:9" ht="22.5" x14ac:dyDescent="0.3">
      <c r="A1781" s="1238" t="s">
        <v>879</v>
      </c>
      <c r="B1781" s="1239"/>
      <c r="C1781" s="1239"/>
      <c r="D1781" s="1239"/>
      <c r="E1781" s="1239"/>
      <c r="F1781" s="1239"/>
      <c r="G1781" s="1239"/>
      <c r="H1781" s="1239"/>
      <c r="I1781" s="1240"/>
    </row>
    <row r="1782" spans="1:9" ht="18.75" customHeight="1" thickBot="1" x14ac:dyDescent="0.3">
      <c r="A1782" s="1244" t="s">
        <v>369</v>
      </c>
      <c r="B1782" s="1245"/>
      <c r="C1782" s="1245"/>
      <c r="D1782" s="1245"/>
      <c r="E1782" s="1245"/>
      <c r="F1782" s="1245"/>
      <c r="G1782" s="1245"/>
      <c r="H1782" s="1245"/>
      <c r="I1782" s="1246"/>
    </row>
    <row r="1783" spans="1:9" thickBot="1" x14ac:dyDescent="0.3">
      <c r="A1783" s="1256" t="s">
        <v>695</v>
      </c>
      <c r="B1783" s="1257"/>
      <c r="C1783" s="1257"/>
      <c r="D1783" s="1257"/>
      <c r="E1783" s="1257"/>
      <c r="F1783" s="1257"/>
      <c r="G1783" s="1257"/>
      <c r="H1783" s="1257"/>
      <c r="I1783" s="1258"/>
    </row>
    <row r="1784" spans="1:9" s="220" customFormat="1" ht="36.75" thickBot="1" x14ac:dyDescent="0.3">
      <c r="A1784" s="191" t="s">
        <v>612</v>
      </c>
      <c r="B1784" s="2" t="s">
        <v>78</v>
      </c>
      <c r="C1784" s="192" t="s">
        <v>371</v>
      </c>
      <c r="D1784" s="2" t="s">
        <v>4</v>
      </c>
      <c r="E1784" s="193" t="s">
        <v>79</v>
      </c>
      <c r="F1784" s="2" t="s">
        <v>372</v>
      </c>
      <c r="G1784" s="2" t="s">
        <v>7</v>
      </c>
      <c r="H1784" s="2" t="s">
        <v>740</v>
      </c>
      <c r="I1784" s="2" t="s">
        <v>882</v>
      </c>
    </row>
    <row r="1785" spans="1:9" ht="21.95" customHeight="1" x14ac:dyDescent="0.25">
      <c r="A1785" s="375">
        <v>22000300101</v>
      </c>
      <c r="B1785" s="339" t="s">
        <v>19</v>
      </c>
      <c r="C1785" s="371"/>
      <c r="D1785" s="352"/>
      <c r="E1785" s="196" t="s">
        <v>696</v>
      </c>
      <c r="F1785" s="421">
        <f>F1853</f>
        <v>8208545.6699999999</v>
      </c>
      <c r="G1785" s="421">
        <f>G1853</f>
        <v>12132071.85</v>
      </c>
      <c r="H1785" s="421">
        <f>H1853</f>
        <v>6943053.8875000002</v>
      </c>
      <c r="I1785" s="421">
        <f>I1853</f>
        <v>13286508.596000001</v>
      </c>
    </row>
    <row r="1786" spans="1:9" ht="21.95" customHeight="1" x14ac:dyDescent="0.25">
      <c r="A1786" s="376">
        <v>22000300102</v>
      </c>
      <c r="B1786" s="339" t="s">
        <v>19</v>
      </c>
      <c r="C1786" s="252"/>
      <c r="D1786" s="251"/>
      <c r="E1786" s="133" t="s">
        <v>697</v>
      </c>
      <c r="F1786" s="422">
        <f>F1904</f>
        <v>4644255.91</v>
      </c>
      <c r="G1786" s="422">
        <f>G1904</f>
        <v>8780755.9100000001</v>
      </c>
      <c r="H1786" s="422">
        <f>H1904</f>
        <v>3722066.9324999996</v>
      </c>
      <c r="I1786" s="422">
        <f>I1904</f>
        <v>8348612.75</v>
      </c>
    </row>
    <row r="1787" spans="1:9" ht="21.95" customHeight="1" thickBot="1" x14ac:dyDescent="0.3">
      <c r="A1787" s="376">
        <v>22000300103</v>
      </c>
      <c r="B1787" s="339" t="s">
        <v>19</v>
      </c>
      <c r="C1787" s="252"/>
      <c r="D1787" s="251"/>
      <c r="E1787" s="133" t="s">
        <v>698</v>
      </c>
      <c r="F1787" s="422">
        <f>F1958</f>
        <v>8400115.5300000012</v>
      </c>
      <c r="G1787" s="422">
        <f>G1958</f>
        <v>63901273.890000001</v>
      </c>
      <c r="H1787" s="422">
        <f>H1958</f>
        <v>5570945.4175000004</v>
      </c>
      <c r="I1787" s="422">
        <f>I1958</f>
        <v>84848612.75</v>
      </c>
    </row>
    <row r="1788" spans="1:9" ht="21.95" customHeight="1" thickBot="1" x14ac:dyDescent="0.3">
      <c r="A1788" s="378"/>
      <c r="B1788" s="228"/>
      <c r="C1788" s="261"/>
      <c r="D1788" s="228"/>
      <c r="E1788" s="287" t="s">
        <v>51</v>
      </c>
      <c r="F1788" s="423">
        <f>SUM(F1785:F1787)</f>
        <v>21252917.109999999</v>
      </c>
      <c r="G1788" s="423">
        <f>SUM(G1785:G1787)</f>
        <v>84814101.650000006</v>
      </c>
      <c r="H1788" s="423">
        <f>SUM(H1785:H1787)</f>
        <v>16236066.237500001</v>
      </c>
      <c r="I1788" s="423">
        <f>SUM(I1785:I1787)</f>
        <v>106483734.096</v>
      </c>
    </row>
    <row r="1789" spans="1:9" ht="21.95" customHeight="1" thickBot="1" x14ac:dyDescent="0.3">
      <c r="A1789" s="1270" t="s">
        <v>385</v>
      </c>
      <c r="B1789" s="1270"/>
      <c r="C1789" s="1270"/>
      <c r="D1789" s="1270"/>
      <c r="E1789" s="1270"/>
      <c r="F1789" s="1270"/>
      <c r="G1789" s="1270"/>
      <c r="H1789" s="1270"/>
      <c r="I1789" s="1270"/>
    </row>
    <row r="1790" spans="1:9" ht="21.95" customHeight="1" thickBot="1" x14ac:dyDescent="0.3">
      <c r="A1790" s="378"/>
      <c r="B1790" s="228"/>
      <c r="C1790" s="261"/>
      <c r="D1790" s="228"/>
      <c r="E1790" s="287" t="s">
        <v>47</v>
      </c>
      <c r="F1790" s="423">
        <f>F1851+F1902+F1956</f>
        <v>12974417.109999999</v>
      </c>
      <c r="G1790" s="423">
        <f>G1851+G1902+G1956</f>
        <v>15064101.65</v>
      </c>
      <c r="H1790" s="423">
        <f>H1851+H1902+H1956</f>
        <v>10038076.237500001</v>
      </c>
      <c r="I1790" s="423">
        <f>I1851+I1902+I1956</f>
        <v>16733734.096000001</v>
      </c>
    </row>
    <row r="1791" spans="1:9" ht="21.95" customHeight="1" thickBot="1" x14ac:dyDescent="0.3">
      <c r="A1791" s="378"/>
      <c r="B1791" s="228"/>
      <c r="C1791" s="261"/>
      <c r="D1791" s="228"/>
      <c r="E1791" s="287" t="s">
        <v>410</v>
      </c>
      <c r="F1791" s="423">
        <f>F1852+F1903+F1957</f>
        <v>8278500</v>
      </c>
      <c r="G1791" s="423">
        <f>G1852+G1903+G1957</f>
        <v>69750000</v>
      </c>
      <c r="H1791" s="423">
        <f>H1852+H1903+H1957</f>
        <v>6197990</v>
      </c>
      <c r="I1791" s="423">
        <f>I1852+I1903+I1957</f>
        <v>89750000</v>
      </c>
    </row>
    <row r="1792" spans="1:9" ht="21.95" customHeight="1" thickBot="1" x14ac:dyDescent="0.3">
      <c r="A1792" s="378"/>
      <c r="B1792" s="228"/>
      <c r="C1792" s="261"/>
      <c r="D1792" s="228"/>
      <c r="E1792" s="287" t="s">
        <v>51</v>
      </c>
      <c r="F1792" s="423">
        <f>F1790+F1791</f>
        <v>21252917.109999999</v>
      </c>
      <c r="G1792" s="423">
        <f>G1790+G1791</f>
        <v>84814101.650000006</v>
      </c>
      <c r="H1792" s="423">
        <f>H1790+H1791</f>
        <v>16236066.237500001</v>
      </c>
      <c r="I1792" s="423">
        <f>I1790+I1791</f>
        <v>106483734.096</v>
      </c>
    </row>
    <row r="1793" spans="1:9" ht="28.5" x14ac:dyDescent="0.45">
      <c r="A1793" s="1235" t="s">
        <v>0</v>
      </c>
      <c r="B1793" s="1236"/>
      <c r="C1793" s="1236"/>
      <c r="D1793" s="1236"/>
      <c r="E1793" s="1236"/>
      <c r="F1793" s="1236"/>
      <c r="G1793" s="1236"/>
      <c r="H1793" s="1236"/>
      <c r="I1793" s="1237"/>
    </row>
    <row r="1794" spans="1:9" ht="22.5" x14ac:dyDescent="0.3">
      <c r="A1794" s="1238" t="s">
        <v>1</v>
      </c>
      <c r="B1794" s="1239"/>
      <c r="C1794" s="1239"/>
      <c r="D1794" s="1239"/>
      <c r="E1794" s="1239"/>
      <c r="F1794" s="1239"/>
      <c r="G1794" s="1239"/>
      <c r="H1794" s="1239"/>
      <c r="I1794" s="1240"/>
    </row>
    <row r="1795" spans="1:9" ht="22.5" x14ac:dyDescent="0.3">
      <c r="A1795" s="1238" t="s">
        <v>879</v>
      </c>
      <c r="B1795" s="1239"/>
      <c r="C1795" s="1239"/>
      <c r="D1795" s="1239"/>
      <c r="E1795" s="1239"/>
      <c r="F1795" s="1239"/>
      <c r="G1795" s="1239"/>
      <c r="H1795" s="1239"/>
      <c r="I1795" s="1240"/>
    </row>
    <row r="1796" spans="1:9" ht="18.75" customHeight="1" thickBot="1" x14ac:dyDescent="0.3">
      <c r="A1796" s="1244" t="s">
        <v>369</v>
      </c>
      <c r="B1796" s="1245"/>
      <c r="C1796" s="1245"/>
      <c r="D1796" s="1245"/>
      <c r="E1796" s="1245"/>
      <c r="F1796" s="1245"/>
      <c r="G1796" s="1245"/>
      <c r="H1796" s="1245"/>
      <c r="I1796" s="1246"/>
    </row>
    <row r="1797" spans="1:9" thickBot="1" x14ac:dyDescent="0.3">
      <c r="A1797" s="1260" t="s">
        <v>699</v>
      </c>
      <c r="B1797" s="1261"/>
      <c r="C1797" s="1261"/>
      <c r="D1797" s="1261"/>
      <c r="E1797" s="1261"/>
      <c r="F1797" s="1261"/>
      <c r="G1797" s="1261"/>
      <c r="H1797" s="1261"/>
      <c r="I1797" s="1262"/>
    </row>
    <row r="1798" spans="1:9" s="220" customFormat="1" ht="36.75" thickBot="1" x14ac:dyDescent="0.3">
      <c r="A1798" s="595" t="s">
        <v>370</v>
      </c>
      <c r="B1798" s="407" t="s">
        <v>78</v>
      </c>
      <c r="C1798" s="596" t="s">
        <v>371</v>
      </c>
      <c r="D1798" s="407" t="s">
        <v>4</v>
      </c>
      <c r="E1798" s="574" t="s">
        <v>79</v>
      </c>
      <c r="F1798" s="407" t="s">
        <v>372</v>
      </c>
      <c r="G1798" s="407" t="s">
        <v>7</v>
      </c>
      <c r="H1798" s="407" t="s">
        <v>740</v>
      </c>
      <c r="I1798" s="407" t="s">
        <v>882</v>
      </c>
    </row>
    <row r="1799" spans="1:9" ht="21.95" customHeight="1" x14ac:dyDescent="0.25">
      <c r="A1799" s="379">
        <v>20000000</v>
      </c>
      <c r="B1799" s="271"/>
      <c r="C1799" s="272"/>
      <c r="D1799" s="271"/>
      <c r="E1799" s="114" t="s">
        <v>44</v>
      </c>
      <c r="F1799" s="273"/>
      <c r="G1799" s="273"/>
      <c r="H1799" s="273"/>
      <c r="I1799" s="274"/>
    </row>
    <row r="1800" spans="1:9" ht="21.95" customHeight="1" x14ac:dyDescent="0.25">
      <c r="A1800" s="380">
        <v>21000000</v>
      </c>
      <c r="B1800" s="234"/>
      <c r="C1800" s="235"/>
      <c r="D1800" s="234"/>
      <c r="E1800" s="90" t="s">
        <v>47</v>
      </c>
      <c r="F1800" s="224"/>
      <c r="G1800" s="224"/>
      <c r="H1800" s="224"/>
      <c r="I1800" s="236"/>
    </row>
    <row r="1801" spans="1:9" ht="21.95" customHeight="1" x14ac:dyDescent="0.25">
      <c r="A1801" s="380">
        <v>21010000</v>
      </c>
      <c r="B1801" s="234"/>
      <c r="C1801" s="235"/>
      <c r="D1801" s="234"/>
      <c r="E1801" s="90" t="s">
        <v>392</v>
      </c>
      <c r="F1801" s="224"/>
      <c r="G1801" s="224"/>
      <c r="H1801" s="224"/>
      <c r="I1801" s="236"/>
    </row>
    <row r="1802" spans="1:9" ht="21.95" customHeight="1" x14ac:dyDescent="0.25">
      <c r="A1802" s="381">
        <v>21010103</v>
      </c>
      <c r="B1802" s="238" t="s">
        <v>19</v>
      </c>
      <c r="C1802" s="239"/>
      <c r="D1802" s="19" t="s">
        <v>15</v>
      </c>
      <c r="E1802" s="96" t="s">
        <v>431</v>
      </c>
      <c r="F1802" s="249">
        <v>4397764.68</v>
      </c>
      <c r="G1802" s="249">
        <v>4397764.68</v>
      </c>
      <c r="H1802" s="249">
        <v>3298323.51</v>
      </c>
      <c r="I1802" s="225">
        <f>'NORMINAL ROLL'!D1133</f>
        <v>1743574</v>
      </c>
    </row>
    <row r="1803" spans="1:9" ht="21.95" customHeight="1" x14ac:dyDescent="0.25">
      <c r="A1803" s="381">
        <v>21010104</v>
      </c>
      <c r="B1803" s="238"/>
      <c r="C1803" s="239"/>
      <c r="D1803" s="12"/>
      <c r="E1803" s="96" t="s">
        <v>432</v>
      </c>
      <c r="F1803" s="249"/>
      <c r="G1803" s="249"/>
      <c r="H1803" s="249"/>
      <c r="I1803" s="225">
        <f>'NORMINAL ROLL'!D1129</f>
        <v>1024735</v>
      </c>
    </row>
    <row r="1804" spans="1:9" ht="21.95" customHeight="1" x14ac:dyDescent="0.25">
      <c r="A1804" s="381">
        <v>21010105</v>
      </c>
      <c r="B1804" s="238"/>
      <c r="C1804" s="239"/>
      <c r="D1804" s="12"/>
      <c r="E1804" s="96" t="s">
        <v>433</v>
      </c>
      <c r="F1804" s="249"/>
      <c r="G1804" s="249"/>
      <c r="H1804" s="249"/>
      <c r="I1804" s="225"/>
    </row>
    <row r="1805" spans="1:9" ht="21.95" customHeight="1" x14ac:dyDescent="0.25">
      <c r="A1805" s="237">
        <v>21010106</v>
      </c>
      <c r="B1805" s="238"/>
      <c r="C1805" s="239"/>
      <c r="D1805" s="12"/>
      <c r="E1805" s="96" t="s">
        <v>499</v>
      </c>
      <c r="F1805" s="249"/>
      <c r="G1805" s="249"/>
      <c r="H1805" s="249"/>
      <c r="I1805" s="225"/>
    </row>
    <row r="1806" spans="1:9" ht="21.95" customHeight="1" x14ac:dyDescent="0.25">
      <c r="A1806" s="275"/>
      <c r="B1806" s="238"/>
      <c r="C1806" s="239"/>
      <c r="D1806" s="12"/>
      <c r="E1806" s="133" t="s">
        <v>435</v>
      </c>
      <c r="F1806" s="249"/>
      <c r="G1806" s="249">
        <v>630000</v>
      </c>
      <c r="H1806" s="249"/>
      <c r="I1806" s="225"/>
    </row>
    <row r="1807" spans="1:9" ht="21.95" customHeight="1" x14ac:dyDescent="0.25">
      <c r="A1807" s="380">
        <v>21020000</v>
      </c>
      <c r="B1807" s="234"/>
      <c r="C1807" s="235"/>
      <c r="D1807" s="234"/>
      <c r="E1807" s="90" t="s">
        <v>395</v>
      </c>
      <c r="F1807" s="249"/>
      <c r="G1807" s="249"/>
      <c r="H1807" s="249"/>
      <c r="I1807" s="225"/>
    </row>
    <row r="1808" spans="1:9" ht="37.5" customHeight="1" x14ac:dyDescent="0.25">
      <c r="A1808" s="380" t="s">
        <v>638</v>
      </c>
      <c r="B1808" s="234"/>
      <c r="C1808" s="235"/>
      <c r="D1808" s="234"/>
      <c r="E1808" s="90" t="s">
        <v>436</v>
      </c>
      <c r="F1808" s="249"/>
      <c r="G1808" s="249"/>
      <c r="H1808" s="249"/>
      <c r="I1808" s="225"/>
    </row>
    <row r="1809" spans="1:9" ht="21.95" customHeight="1" x14ac:dyDescent="0.25">
      <c r="A1809" s="381">
        <v>21020301</v>
      </c>
      <c r="B1809" s="238" t="s">
        <v>19</v>
      </c>
      <c r="C1809" s="239"/>
      <c r="D1809" s="19" t="s">
        <v>15</v>
      </c>
      <c r="E1809" s="133" t="s">
        <v>437</v>
      </c>
      <c r="F1809" s="249">
        <v>868499.88</v>
      </c>
      <c r="G1809" s="249">
        <v>868499.88</v>
      </c>
      <c r="H1809" s="249">
        <v>651374.91</v>
      </c>
      <c r="I1809" s="225">
        <f>'NORMINAL ROLL'!E1133</f>
        <v>610250.89999999991</v>
      </c>
    </row>
    <row r="1810" spans="1:9" ht="21.95" customHeight="1" x14ac:dyDescent="0.25">
      <c r="A1810" s="381">
        <v>21020302</v>
      </c>
      <c r="B1810" s="238" t="s">
        <v>19</v>
      </c>
      <c r="C1810" s="239"/>
      <c r="D1810" s="19" t="s">
        <v>15</v>
      </c>
      <c r="E1810" s="133" t="s">
        <v>438</v>
      </c>
      <c r="F1810" s="249">
        <v>482832.92</v>
      </c>
      <c r="G1810" s="249">
        <v>482832.92</v>
      </c>
      <c r="H1810" s="249">
        <v>362124.69</v>
      </c>
      <c r="I1810" s="225">
        <f>'NORMINAL ROLL'!F1133</f>
        <v>348714.80000000005</v>
      </c>
    </row>
    <row r="1811" spans="1:9" ht="21.95" customHeight="1" x14ac:dyDescent="0.25">
      <c r="A1811" s="381">
        <v>21020303</v>
      </c>
      <c r="B1811" s="238" t="s">
        <v>19</v>
      </c>
      <c r="C1811" s="239"/>
      <c r="D1811" s="19" t="s">
        <v>15</v>
      </c>
      <c r="E1811" s="133" t="s">
        <v>439</v>
      </c>
      <c r="F1811" s="249">
        <v>31541.75</v>
      </c>
      <c r="G1811" s="249">
        <v>31541.75</v>
      </c>
      <c r="H1811" s="249">
        <v>23656.3125</v>
      </c>
      <c r="I1811" s="225">
        <f>'NORMINAL ROLL'!G1133</f>
        <v>19440</v>
      </c>
    </row>
    <row r="1812" spans="1:9" ht="21.95" customHeight="1" x14ac:dyDescent="0.25">
      <c r="A1812" s="381">
        <v>21020304</v>
      </c>
      <c r="B1812" s="238" t="s">
        <v>19</v>
      </c>
      <c r="C1812" s="239"/>
      <c r="D1812" s="19" t="s">
        <v>15</v>
      </c>
      <c r="E1812" s="133" t="s">
        <v>398</v>
      </c>
      <c r="F1812" s="249">
        <v>120808.32000000001</v>
      </c>
      <c r="G1812" s="249">
        <v>120808.32000000001</v>
      </c>
      <c r="H1812" s="249">
        <v>90606.24</v>
      </c>
      <c r="I1812" s="225">
        <f>'NORMINAL ROLL'!H1133</f>
        <v>87178.700000000012</v>
      </c>
    </row>
    <row r="1813" spans="1:9" ht="21.95" customHeight="1" x14ac:dyDescent="0.25">
      <c r="A1813" s="381">
        <v>21020305</v>
      </c>
      <c r="B1813" s="238" t="s">
        <v>19</v>
      </c>
      <c r="C1813" s="239"/>
      <c r="D1813" s="19" t="s">
        <v>15</v>
      </c>
      <c r="E1813" s="133" t="s">
        <v>485</v>
      </c>
      <c r="F1813" s="249">
        <v>341098.12</v>
      </c>
      <c r="G1813" s="249">
        <v>341098.12</v>
      </c>
      <c r="H1813" s="249">
        <v>255823.59</v>
      </c>
      <c r="I1813" s="225"/>
    </row>
    <row r="1814" spans="1:9" ht="21.95" customHeight="1" x14ac:dyDescent="0.25">
      <c r="A1814" s="381">
        <v>21020306</v>
      </c>
      <c r="B1814" s="238"/>
      <c r="C1814" s="239"/>
      <c r="D1814" s="12"/>
      <c r="E1814" s="133" t="s">
        <v>399</v>
      </c>
      <c r="F1814" s="249"/>
      <c r="G1814" s="249"/>
      <c r="H1814" s="249"/>
      <c r="I1814" s="225">
        <f>'NORMINAL ROLL'!J1133</f>
        <v>15120</v>
      </c>
    </row>
    <row r="1815" spans="1:9" ht="21.95" customHeight="1" x14ac:dyDescent="0.25">
      <c r="A1815" s="381"/>
      <c r="B1815" s="238"/>
      <c r="C1815" s="239"/>
      <c r="D1815" s="12"/>
      <c r="E1815" s="133" t="s">
        <v>477</v>
      </c>
      <c r="F1815" s="249"/>
      <c r="G1815" s="249"/>
      <c r="H1815" s="249"/>
      <c r="I1815" s="225">
        <f>'NORMINAL ROLL'!M1133</f>
        <v>960000</v>
      </c>
    </row>
    <row r="1816" spans="1:9" ht="21.95" customHeight="1" x14ac:dyDescent="0.25">
      <c r="A1816" s="381">
        <v>21020312</v>
      </c>
      <c r="B1816" s="238"/>
      <c r="C1816" s="239"/>
      <c r="D1816" s="12"/>
      <c r="E1816" s="133" t="s">
        <v>440</v>
      </c>
      <c r="F1816" s="249"/>
      <c r="G1816" s="249"/>
      <c r="H1816" s="249"/>
      <c r="I1816" s="225"/>
    </row>
    <row r="1817" spans="1:9" ht="21.95" customHeight="1" x14ac:dyDescent="0.25">
      <c r="A1817" s="381">
        <v>21020314</v>
      </c>
      <c r="B1817" s="238"/>
      <c r="C1817" s="239"/>
      <c r="D1817" s="12"/>
      <c r="E1817" s="133" t="s">
        <v>403</v>
      </c>
      <c r="F1817" s="249"/>
      <c r="G1817" s="249"/>
      <c r="H1817" s="249"/>
      <c r="I1817" s="225">
        <f>'NORMINAL ROLL'!K1133</f>
        <v>275256</v>
      </c>
    </row>
    <row r="1818" spans="1:9" ht="21.95" customHeight="1" x14ac:dyDescent="0.25">
      <c r="A1818" s="381">
        <v>21020315</v>
      </c>
      <c r="B1818" s="238" t="s">
        <v>19</v>
      </c>
      <c r="C1818" s="239"/>
      <c r="D1818" s="19" t="s">
        <v>15</v>
      </c>
      <c r="E1818" s="133" t="s">
        <v>441</v>
      </c>
      <c r="F1818" s="249"/>
      <c r="G1818" s="249">
        <v>209526.18</v>
      </c>
      <c r="H1818" s="249">
        <f>G1818/12*9</f>
        <v>157144.63500000001</v>
      </c>
      <c r="I1818" s="225">
        <f>'NORMINAL ROLL'!I1133</f>
        <v>135178.70000000001</v>
      </c>
    </row>
    <row r="1819" spans="1:9" ht="21.95" customHeight="1" x14ac:dyDescent="0.25">
      <c r="A1819" s="380">
        <v>21020400</v>
      </c>
      <c r="B1819" s="234"/>
      <c r="C1819" s="235"/>
      <c r="D1819" s="234"/>
      <c r="E1819" s="90" t="s">
        <v>451</v>
      </c>
      <c r="F1819" s="249"/>
      <c r="G1819" s="249"/>
      <c r="H1819" s="249"/>
      <c r="I1819" s="225"/>
    </row>
    <row r="1820" spans="1:9" ht="21.95" customHeight="1" x14ac:dyDescent="0.25">
      <c r="A1820" s="381">
        <v>21020401</v>
      </c>
      <c r="B1820" s="238" t="s">
        <v>19</v>
      </c>
      <c r="C1820" s="239"/>
      <c r="D1820" s="12"/>
      <c r="E1820" s="133" t="s">
        <v>437</v>
      </c>
      <c r="F1820" s="249"/>
      <c r="G1820" s="249"/>
      <c r="H1820" s="249"/>
      <c r="I1820" s="225">
        <f>'NORMINAL ROLL'!E1128</f>
        <v>151839.99599999996</v>
      </c>
    </row>
    <row r="1821" spans="1:9" ht="21.95" customHeight="1" x14ac:dyDescent="0.25">
      <c r="A1821" s="381">
        <v>21020402</v>
      </c>
      <c r="B1821" s="238" t="s">
        <v>19</v>
      </c>
      <c r="C1821" s="239"/>
      <c r="D1821" s="12"/>
      <c r="E1821" s="133" t="s">
        <v>438</v>
      </c>
      <c r="F1821" s="249"/>
      <c r="G1821" s="249"/>
      <c r="H1821" s="249"/>
      <c r="I1821" s="225">
        <f>'NORMINAL ROLL'!F1129</f>
        <v>204947</v>
      </c>
    </row>
    <row r="1822" spans="1:9" ht="21.95" customHeight="1" x14ac:dyDescent="0.25">
      <c r="A1822" s="381">
        <v>21020403</v>
      </c>
      <c r="B1822" s="238" t="s">
        <v>19</v>
      </c>
      <c r="C1822" s="239"/>
      <c r="D1822" s="12"/>
      <c r="E1822" s="133" t="s">
        <v>439</v>
      </c>
      <c r="F1822" s="249"/>
      <c r="G1822" s="249"/>
      <c r="H1822" s="249"/>
      <c r="I1822" s="225">
        <f>'NORMINAL ROLL'!G1129</f>
        <v>37800</v>
      </c>
    </row>
    <row r="1823" spans="1:9" ht="21.95" customHeight="1" x14ac:dyDescent="0.25">
      <c r="A1823" s="381">
        <v>21020404</v>
      </c>
      <c r="B1823" s="238" t="s">
        <v>19</v>
      </c>
      <c r="C1823" s="239"/>
      <c r="D1823" s="12"/>
      <c r="E1823" s="133" t="s">
        <v>398</v>
      </c>
      <c r="F1823" s="249"/>
      <c r="G1823" s="249"/>
      <c r="H1823" s="249"/>
      <c r="I1823" s="225">
        <f>'NORMINAL ROLL'!H1129</f>
        <v>51236.75</v>
      </c>
    </row>
    <row r="1824" spans="1:9" ht="21.95" customHeight="1" x14ac:dyDescent="0.25">
      <c r="A1824" s="381"/>
      <c r="B1824" s="238"/>
      <c r="C1824" s="239"/>
      <c r="D1824" s="12"/>
      <c r="E1824" s="133" t="s">
        <v>477</v>
      </c>
      <c r="F1824" s="249"/>
      <c r="G1824" s="249"/>
      <c r="H1824" s="249"/>
      <c r="I1824" s="225">
        <f>'NORMINAL ROLL'!M1129</f>
        <v>2400000</v>
      </c>
    </row>
    <row r="1825" spans="1:9" ht="21.95" customHeight="1" x14ac:dyDescent="0.25">
      <c r="A1825" s="381">
        <v>21020412</v>
      </c>
      <c r="B1825" s="238" t="s">
        <v>19</v>
      </c>
      <c r="C1825" s="239"/>
      <c r="D1825" s="12"/>
      <c r="E1825" s="133" t="s">
        <v>440</v>
      </c>
      <c r="F1825" s="249"/>
      <c r="G1825" s="249"/>
      <c r="H1825" s="249"/>
      <c r="I1825" s="225"/>
    </row>
    <row r="1826" spans="1:9" ht="21.95" customHeight="1" x14ac:dyDescent="0.25">
      <c r="A1826" s="381">
        <v>21020415</v>
      </c>
      <c r="B1826" s="238" t="s">
        <v>19</v>
      </c>
      <c r="C1826" s="239"/>
      <c r="D1826" s="12"/>
      <c r="E1826" s="133" t="s">
        <v>441</v>
      </c>
      <c r="F1826" s="249"/>
      <c r="G1826" s="249"/>
      <c r="H1826" s="249"/>
      <c r="I1826" s="225">
        <f>'NORMINAL ROLL'!I1129</f>
        <v>171236.75</v>
      </c>
    </row>
    <row r="1827" spans="1:9" ht="21.95" customHeight="1" x14ac:dyDescent="0.25">
      <c r="A1827" s="380">
        <v>21020500</v>
      </c>
      <c r="B1827" s="234"/>
      <c r="C1827" s="235"/>
      <c r="D1827" s="234"/>
      <c r="E1827" s="90" t="s">
        <v>452</v>
      </c>
      <c r="F1827" s="249"/>
      <c r="G1827" s="249"/>
      <c r="H1827" s="249"/>
      <c r="I1827" s="225"/>
    </row>
    <row r="1828" spans="1:9" ht="21.95" customHeight="1" x14ac:dyDescent="0.25">
      <c r="A1828" s="381">
        <v>21020501</v>
      </c>
      <c r="B1828" s="238" t="s">
        <v>19</v>
      </c>
      <c r="C1828" s="239"/>
      <c r="D1828" s="12"/>
      <c r="E1828" s="133" t="s">
        <v>437</v>
      </c>
      <c r="F1828" s="249"/>
      <c r="G1828" s="249"/>
      <c r="H1828" s="249"/>
      <c r="I1828" s="225"/>
    </row>
    <row r="1829" spans="1:9" ht="21.95" customHeight="1" x14ac:dyDescent="0.25">
      <c r="A1829" s="382">
        <v>21020502</v>
      </c>
      <c r="B1829" s="238" t="s">
        <v>19</v>
      </c>
      <c r="C1829" s="247"/>
      <c r="D1829" s="12"/>
      <c r="E1829" s="133" t="s">
        <v>438</v>
      </c>
      <c r="F1829" s="249"/>
      <c r="G1829" s="249"/>
      <c r="H1829" s="249"/>
      <c r="I1829" s="225"/>
    </row>
    <row r="1830" spans="1:9" ht="21.95" customHeight="1" x14ac:dyDescent="0.25">
      <c r="A1830" s="382">
        <v>21020503</v>
      </c>
      <c r="B1830" s="238" t="s">
        <v>19</v>
      </c>
      <c r="C1830" s="247"/>
      <c r="D1830" s="12"/>
      <c r="E1830" s="133" t="s">
        <v>439</v>
      </c>
      <c r="F1830" s="249"/>
      <c r="G1830" s="249"/>
      <c r="H1830" s="249"/>
      <c r="I1830" s="225"/>
    </row>
    <row r="1831" spans="1:9" ht="21.95" customHeight="1" x14ac:dyDescent="0.25">
      <c r="A1831" s="382">
        <v>21020504</v>
      </c>
      <c r="B1831" s="238" t="s">
        <v>19</v>
      </c>
      <c r="C1831" s="247"/>
      <c r="D1831" s="12"/>
      <c r="E1831" s="133" t="s">
        <v>398</v>
      </c>
      <c r="F1831" s="249"/>
      <c r="G1831" s="249"/>
      <c r="H1831" s="249"/>
      <c r="I1831" s="225"/>
    </row>
    <row r="1832" spans="1:9" ht="21.95" customHeight="1" x14ac:dyDescent="0.25">
      <c r="A1832" s="382" t="s">
        <v>628</v>
      </c>
      <c r="B1832" s="238" t="s">
        <v>19</v>
      </c>
      <c r="C1832" s="247"/>
      <c r="D1832" s="12"/>
      <c r="E1832" s="133" t="s">
        <v>440</v>
      </c>
      <c r="F1832" s="249"/>
      <c r="G1832" s="249"/>
      <c r="H1832" s="249"/>
      <c r="I1832" s="225"/>
    </row>
    <row r="1833" spans="1:9" ht="21.95" customHeight="1" x14ac:dyDescent="0.25">
      <c r="A1833" s="382">
        <v>21020515</v>
      </c>
      <c r="B1833" s="238" t="s">
        <v>19</v>
      </c>
      <c r="C1833" s="247"/>
      <c r="D1833" s="12"/>
      <c r="E1833" s="133" t="s">
        <v>441</v>
      </c>
      <c r="F1833" s="249"/>
      <c r="G1833" s="249"/>
      <c r="H1833" s="249"/>
      <c r="I1833" s="225"/>
    </row>
    <row r="1834" spans="1:9" ht="21.95" customHeight="1" x14ac:dyDescent="0.25">
      <c r="A1834" s="243">
        <v>21020600</v>
      </c>
      <c r="B1834" s="244"/>
      <c r="C1834" s="245"/>
      <c r="D1834" s="244"/>
      <c r="E1834" s="90" t="s">
        <v>408</v>
      </c>
      <c r="F1834" s="249"/>
      <c r="G1834" s="249"/>
      <c r="H1834" s="249"/>
      <c r="I1834" s="225"/>
    </row>
    <row r="1835" spans="1:9" ht="21.95" customHeight="1" x14ac:dyDescent="0.25">
      <c r="A1835" s="338">
        <v>21020605</v>
      </c>
      <c r="B1835" s="238" t="s">
        <v>19</v>
      </c>
      <c r="C1835" s="247"/>
      <c r="D1835" s="19" t="s">
        <v>15</v>
      </c>
      <c r="E1835" s="96" t="s">
        <v>501</v>
      </c>
      <c r="F1835" s="249"/>
      <c r="G1835" s="249"/>
      <c r="H1835" s="249"/>
      <c r="I1835" s="225"/>
    </row>
    <row r="1836" spans="1:9" ht="21.95" customHeight="1" x14ac:dyDescent="0.25">
      <c r="A1836" s="376">
        <v>22020000</v>
      </c>
      <c r="B1836" s="251"/>
      <c r="C1836" s="252"/>
      <c r="D1836" s="251"/>
      <c r="E1836" s="171" t="s">
        <v>410</v>
      </c>
      <c r="F1836" s="249"/>
      <c r="G1836" s="249"/>
      <c r="H1836" s="249"/>
      <c r="I1836" s="225"/>
    </row>
    <row r="1837" spans="1:9" ht="21.95" customHeight="1" x14ac:dyDescent="0.25">
      <c r="A1837" s="376">
        <v>22020100</v>
      </c>
      <c r="B1837" s="251"/>
      <c r="C1837" s="252"/>
      <c r="D1837" s="251"/>
      <c r="E1837" s="171" t="s">
        <v>468</v>
      </c>
      <c r="F1837" s="249"/>
      <c r="G1837" s="249"/>
      <c r="H1837" s="249"/>
      <c r="I1837" s="225"/>
    </row>
    <row r="1838" spans="1:9" ht="21.95" customHeight="1" x14ac:dyDescent="0.3">
      <c r="A1838" s="615">
        <v>22020101</v>
      </c>
      <c r="B1838" s="238" t="s">
        <v>19</v>
      </c>
      <c r="C1838" s="369"/>
      <c r="D1838" s="366"/>
      <c r="E1838" s="365" t="s">
        <v>469</v>
      </c>
      <c r="F1838" s="384"/>
      <c r="G1838" s="249"/>
      <c r="H1838" s="384"/>
      <c r="I1838" s="225"/>
    </row>
    <row r="1839" spans="1:9" ht="21.95" customHeight="1" x14ac:dyDescent="0.3">
      <c r="A1839" s="615">
        <v>22020102</v>
      </c>
      <c r="B1839" s="238" t="s">
        <v>19</v>
      </c>
      <c r="C1839" s="369"/>
      <c r="D1839" s="19" t="s">
        <v>15</v>
      </c>
      <c r="E1839" s="365" t="s">
        <v>412</v>
      </c>
      <c r="F1839" s="384"/>
      <c r="G1839" s="249">
        <v>150000</v>
      </c>
      <c r="H1839" s="384"/>
      <c r="I1839" s="249">
        <v>150000</v>
      </c>
    </row>
    <row r="1840" spans="1:9" ht="21.95" customHeight="1" x14ac:dyDescent="0.3">
      <c r="A1840" s="615">
        <v>22020103</v>
      </c>
      <c r="B1840" s="238" t="s">
        <v>19</v>
      </c>
      <c r="C1840" s="369"/>
      <c r="D1840" s="366"/>
      <c r="E1840" s="365" t="s">
        <v>470</v>
      </c>
      <c r="F1840" s="384"/>
      <c r="G1840" s="249"/>
      <c r="H1840" s="384"/>
      <c r="I1840" s="249"/>
    </row>
    <row r="1841" spans="1:9" ht="21.95" customHeight="1" x14ac:dyDescent="0.3">
      <c r="A1841" s="615">
        <v>22020104</v>
      </c>
      <c r="B1841" s="238" t="s">
        <v>19</v>
      </c>
      <c r="C1841" s="369"/>
      <c r="D1841" s="366"/>
      <c r="E1841" s="365" t="s">
        <v>413</v>
      </c>
      <c r="F1841" s="384"/>
      <c r="G1841" s="249"/>
      <c r="H1841" s="384"/>
      <c r="I1841" s="249"/>
    </row>
    <row r="1842" spans="1:9" ht="21.95" customHeight="1" x14ac:dyDescent="0.25">
      <c r="A1842" s="376">
        <v>22020300</v>
      </c>
      <c r="B1842" s="251"/>
      <c r="C1842" s="252"/>
      <c r="D1842" s="251"/>
      <c r="E1842" s="171" t="s">
        <v>455</v>
      </c>
      <c r="F1842" s="249"/>
      <c r="G1842" s="249"/>
      <c r="H1842" s="249"/>
      <c r="I1842" s="249"/>
    </row>
    <row r="1843" spans="1:9" ht="21.95" customHeight="1" x14ac:dyDescent="0.25">
      <c r="A1843" s="424" t="s">
        <v>700</v>
      </c>
      <c r="B1843" s="251"/>
      <c r="C1843" s="252"/>
      <c r="D1843" s="251"/>
      <c r="E1843" s="679" t="s">
        <v>701</v>
      </c>
      <c r="F1843" s="249"/>
      <c r="G1843" s="249"/>
      <c r="H1843" s="249"/>
      <c r="I1843" s="249"/>
    </row>
    <row r="1844" spans="1:9" ht="21.95" customHeight="1" x14ac:dyDescent="0.25">
      <c r="A1844" s="385">
        <v>22020313</v>
      </c>
      <c r="B1844" s="238" t="s">
        <v>19</v>
      </c>
      <c r="C1844" s="199"/>
      <c r="D1844" s="19" t="s">
        <v>15</v>
      </c>
      <c r="E1844" s="242" t="s">
        <v>447</v>
      </c>
      <c r="F1844" s="249">
        <v>560000</v>
      </c>
      <c r="G1844" s="249">
        <v>1900000</v>
      </c>
      <c r="H1844" s="249">
        <v>234000</v>
      </c>
      <c r="I1844" s="249">
        <v>1900000</v>
      </c>
    </row>
    <row r="1845" spans="1:9" ht="21.95" customHeight="1" x14ac:dyDescent="0.25">
      <c r="A1845" s="376">
        <v>22020000</v>
      </c>
      <c r="B1845" s="251"/>
      <c r="C1845" s="252"/>
      <c r="D1845" s="251"/>
      <c r="E1845" s="171" t="s">
        <v>410</v>
      </c>
      <c r="F1845" s="224"/>
      <c r="G1845" s="224"/>
      <c r="H1845" s="224"/>
      <c r="I1845" s="224"/>
    </row>
    <row r="1846" spans="1:9" ht="21.95" customHeight="1" x14ac:dyDescent="0.25">
      <c r="A1846" s="376" t="s">
        <v>681</v>
      </c>
      <c r="B1846" s="238"/>
      <c r="C1846" s="199"/>
      <c r="D1846" s="12"/>
      <c r="E1846" s="241" t="s">
        <v>682</v>
      </c>
      <c r="F1846" s="224"/>
      <c r="G1846" s="224"/>
      <c r="H1846" s="224"/>
      <c r="I1846" s="224"/>
    </row>
    <row r="1847" spans="1:9" ht="21.95" customHeight="1" x14ac:dyDescent="0.25">
      <c r="A1847" s="385" t="s">
        <v>683</v>
      </c>
      <c r="B1847" s="238" t="s">
        <v>19</v>
      </c>
      <c r="C1847" s="252"/>
      <c r="D1847" s="251"/>
      <c r="E1847" s="188" t="s">
        <v>672</v>
      </c>
      <c r="F1847" s="224"/>
      <c r="G1847" s="224"/>
      <c r="H1847" s="224"/>
      <c r="I1847" s="224"/>
    </row>
    <row r="1848" spans="1:9" ht="21.95" customHeight="1" x14ac:dyDescent="0.25">
      <c r="A1848" s="385" t="s">
        <v>684</v>
      </c>
      <c r="B1848" s="238" t="s">
        <v>19</v>
      </c>
      <c r="C1848" s="252"/>
      <c r="D1848" s="251"/>
      <c r="E1848" s="188" t="s">
        <v>685</v>
      </c>
      <c r="F1848" s="224"/>
      <c r="G1848" s="224"/>
      <c r="H1848" s="224"/>
      <c r="I1848" s="224"/>
    </row>
    <row r="1849" spans="1:9" ht="21.95" customHeight="1" x14ac:dyDescent="0.25">
      <c r="A1849" s="376" t="s">
        <v>702</v>
      </c>
      <c r="B1849" s="238"/>
      <c r="C1849" s="252"/>
      <c r="D1849" s="251"/>
      <c r="E1849" s="171" t="s">
        <v>419</v>
      </c>
      <c r="F1849" s="224"/>
      <c r="G1849" s="224"/>
      <c r="H1849" s="224"/>
      <c r="I1849" s="224"/>
    </row>
    <row r="1850" spans="1:9" ht="21.95" customHeight="1" thickBot="1" x14ac:dyDescent="0.3">
      <c r="A1850" s="637" t="s">
        <v>703</v>
      </c>
      <c r="B1850" s="603" t="s">
        <v>19</v>
      </c>
      <c r="C1850" s="604"/>
      <c r="D1850" s="605"/>
      <c r="E1850" s="638" t="s">
        <v>704</v>
      </c>
      <c r="F1850" s="607">
        <v>1406000</v>
      </c>
      <c r="G1850" s="607">
        <v>3000000</v>
      </c>
      <c r="H1850" s="607">
        <v>1870000</v>
      </c>
      <c r="I1850" s="607">
        <v>3000000</v>
      </c>
    </row>
    <row r="1851" spans="1:9" ht="21.95" customHeight="1" thickBot="1" x14ac:dyDescent="0.3">
      <c r="A1851" s="461"/>
      <c r="B1851" s="462"/>
      <c r="C1851" s="463"/>
      <c r="D1851" s="462"/>
      <c r="E1851" s="598" t="s">
        <v>449</v>
      </c>
      <c r="F1851" s="620">
        <f>SUM(F1802:F1835)</f>
        <v>6242545.6699999999</v>
      </c>
      <c r="G1851" s="620">
        <f>SUM(G1802:G1835)</f>
        <v>7082071.8499999996</v>
      </c>
      <c r="H1851" s="620">
        <f>SUM(H1802:H1835)</f>
        <v>4839053.8875000002</v>
      </c>
      <c r="I1851" s="620">
        <f>SUM(I1802:I1835)</f>
        <v>8236508.5960000008</v>
      </c>
    </row>
    <row r="1852" spans="1:9" ht="21.95" customHeight="1" thickBot="1" x14ac:dyDescent="0.3">
      <c r="A1852" s="378"/>
      <c r="B1852" s="228"/>
      <c r="C1852" s="261"/>
      <c r="D1852" s="228"/>
      <c r="E1852" s="279" t="s">
        <v>410</v>
      </c>
      <c r="F1852" s="312">
        <f>SUM(F1838:F1850)</f>
        <v>1966000</v>
      </c>
      <c r="G1852" s="312">
        <f>SUM(G1838:G1850)</f>
        <v>5050000</v>
      </c>
      <c r="H1852" s="312">
        <f>SUM(H1838:H1850)</f>
        <v>2104000</v>
      </c>
      <c r="I1852" s="312">
        <f>SUM(I1838:I1850)</f>
        <v>5050000</v>
      </c>
    </row>
    <row r="1853" spans="1:9" ht="21.95" customHeight="1" thickBot="1" x14ac:dyDescent="0.3">
      <c r="A1853" s="387"/>
      <c r="B1853" s="265"/>
      <c r="C1853" s="266"/>
      <c r="D1853" s="267"/>
      <c r="E1853" s="279" t="s">
        <v>51</v>
      </c>
      <c r="F1853" s="319">
        <f>F1851+F1852</f>
        <v>8208545.6699999999</v>
      </c>
      <c r="G1853" s="319">
        <f>G1851+G1852</f>
        <v>12132071.85</v>
      </c>
      <c r="H1853" s="319">
        <f>H1851+H1852</f>
        <v>6943053.8875000002</v>
      </c>
      <c r="I1853" s="319">
        <f>I1851+I1852</f>
        <v>13286508.596000001</v>
      </c>
    </row>
    <row r="1854" spans="1:9" ht="28.5" x14ac:dyDescent="0.45">
      <c r="A1854" s="1235" t="s">
        <v>0</v>
      </c>
      <c r="B1854" s="1236"/>
      <c r="C1854" s="1236"/>
      <c r="D1854" s="1236"/>
      <c r="E1854" s="1236"/>
      <c r="F1854" s="1236"/>
      <c r="G1854" s="1236"/>
      <c r="H1854" s="1236"/>
      <c r="I1854" s="1237"/>
    </row>
    <row r="1855" spans="1:9" ht="22.5" x14ac:dyDescent="0.3">
      <c r="A1855" s="1238" t="s">
        <v>1</v>
      </c>
      <c r="B1855" s="1239"/>
      <c r="C1855" s="1239"/>
      <c r="D1855" s="1239"/>
      <c r="E1855" s="1239"/>
      <c r="F1855" s="1239"/>
      <c r="G1855" s="1239"/>
      <c r="H1855" s="1239"/>
      <c r="I1855" s="1240"/>
    </row>
    <row r="1856" spans="1:9" ht="22.5" x14ac:dyDescent="0.3">
      <c r="A1856" s="1238" t="s">
        <v>879</v>
      </c>
      <c r="B1856" s="1239"/>
      <c r="C1856" s="1239"/>
      <c r="D1856" s="1239"/>
      <c r="E1856" s="1239"/>
      <c r="F1856" s="1239"/>
      <c r="G1856" s="1239"/>
      <c r="H1856" s="1239"/>
      <c r="I1856" s="1240"/>
    </row>
    <row r="1857" spans="1:9" ht="18.75" customHeight="1" thickBot="1" x14ac:dyDescent="0.3">
      <c r="A1857" s="1244" t="s">
        <v>369</v>
      </c>
      <c r="B1857" s="1245"/>
      <c r="C1857" s="1245"/>
      <c r="D1857" s="1245"/>
      <c r="E1857" s="1245"/>
      <c r="F1857" s="1245"/>
      <c r="G1857" s="1245"/>
      <c r="H1857" s="1245"/>
      <c r="I1857" s="1246"/>
    </row>
    <row r="1858" spans="1:9" ht="18.75" customHeight="1" thickBot="1" x14ac:dyDescent="0.3">
      <c r="A1858" s="1267" t="s">
        <v>705</v>
      </c>
      <c r="B1858" s="1268"/>
      <c r="C1858" s="1268"/>
      <c r="D1858" s="1268"/>
      <c r="E1858" s="1268"/>
      <c r="F1858" s="1268"/>
      <c r="G1858" s="1268"/>
      <c r="H1858" s="1268"/>
      <c r="I1858" s="1269"/>
    </row>
    <row r="1859" spans="1:9" s="220" customFormat="1" ht="36.75" thickBot="1" x14ac:dyDescent="0.3">
      <c r="A1859" s="395" t="s">
        <v>370</v>
      </c>
      <c r="B1859" s="425" t="s">
        <v>78</v>
      </c>
      <c r="C1859" s="426" t="s">
        <v>371</v>
      </c>
      <c r="D1859" s="397" t="s">
        <v>4</v>
      </c>
      <c r="E1859" s="427" t="s">
        <v>79</v>
      </c>
      <c r="F1859" s="407" t="s">
        <v>372</v>
      </c>
      <c r="G1859" s="407" t="s">
        <v>7</v>
      </c>
      <c r="H1859" s="407" t="s">
        <v>740</v>
      </c>
      <c r="I1859" s="407" t="s">
        <v>882</v>
      </c>
    </row>
    <row r="1860" spans="1:9" ht="21.95" customHeight="1" x14ac:dyDescent="0.25">
      <c r="A1860" s="379">
        <v>20000000</v>
      </c>
      <c r="B1860" s="271"/>
      <c r="C1860" s="272"/>
      <c r="D1860" s="271"/>
      <c r="E1860" s="114" t="s">
        <v>44</v>
      </c>
      <c r="F1860" s="273"/>
      <c r="G1860" s="273"/>
      <c r="H1860" s="273"/>
      <c r="I1860" s="274"/>
    </row>
    <row r="1861" spans="1:9" ht="21.95" customHeight="1" x14ac:dyDescent="0.25">
      <c r="A1861" s="380">
        <v>21000000</v>
      </c>
      <c r="B1861" s="234"/>
      <c r="C1861" s="235"/>
      <c r="D1861" s="234"/>
      <c r="E1861" s="90" t="s">
        <v>47</v>
      </c>
      <c r="F1861" s="224"/>
      <c r="G1861" s="224"/>
      <c r="H1861" s="224"/>
      <c r="I1861" s="236"/>
    </row>
    <row r="1862" spans="1:9" ht="21.95" customHeight="1" x14ac:dyDescent="0.25">
      <c r="A1862" s="380">
        <v>21010000</v>
      </c>
      <c r="B1862" s="234"/>
      <c r="C1862" s="235"/>
      <c r="D1862" s="234"/>
      <c r="E1862" s="90" t="s">
        <v>392</v>
      </c>
      <c r="F1862" s="224"/>
      <c r="G1862" s="224"/>
      <c r="H1862" s="224"/>
      <c r="I1862" s="236"/>
    </row>
    <row r="1863" spans="1:9" ht="21.95" customHeight="1" x14ac:dyDescent="0.25">
      <c r="A1863" s="381">
        <v>21010103</v>
      </c>
      <c r="B1863" s="238" t="s">
        <v>19</v>
      </c>
      <c r="C1863" s="239"/>
      <c r="D1863" s="19" t="s">
        <v>15</v>
      </c>
      <c r="E1863" s="96" t="s">
        <v>431</v>
      </c>
      <c r="F1863" s="249">
        <v>2851233.59</v>
      </c>
      <c r="G1863" s="249">
        <v>2851233.59</v>
      </c>
      <c r="H1863" s="249">
        <v>2138425.1924999999</v>
      </c>
      <c r="I1863" s="225"/>
    </row>
    <row r="1864" spans="1:9" ht="21.95" customHeight="1" x14ac:dyDescent="0.25">
      <c r="A1864" s="381">
        <v>21010104</v>
      </c>
      <c r="B1864" s="238" t="s">
        <v>19</v>
      </c>
      <c r="C1864" s="239"/>
      <c r="D1864" s="12"/>
      <c r="E1864" s="96" t="s">
        <v>432</v>
      </c>
      <c r="F1864" s="249"/>
      <c r="G1864" s="249"/>
      <c r="H1864" s="249"/>
      <c r="I1864" s="225">
        <f>'NORMINAL ROLL'!D1140</f>
        <v>1024735</v>
      </c>
    </row>
    <row r="1865" spans="1:9" ht="21.95" customHeight="1" x14ac:dyDescent="0.25">
      <c r="A1865" s="381">
        <v>21010105</v>
      </c>
      <c r="B1865" s="238" t="s">
        <v>19</v>
      </c>
      <c r="C1865" s="239"/>
      <c r="D1865" s="12"/>
      <c r="E1865" s="96" t="s">
        <v>433</v>
      </c>
      <c r="F1865" s="249"/>
      <c r="G1865" s="249"/>
      <c r="H1865" s="249"/>
      <c r="I1865" s="225"/>
    </row>
    <row r="1866" spans="1:9" ht="21.95" customHeight="1" x14ac:dyDescent="0.25">
      <c r="A1866" s="237">
        <v>21010106</v>
      </c>
      <c r="B1866" s="238" t="s">
        <v>19</v>
      </c>
      <c r="C1866" s="239"/>
      <c r="D1866" s="12"/>
      <c r="E1866" s="96" t="s">
        <v>499</v>
      </c>
      <c r="F1866" s="249"/>
      <c r="G1866" s="249"/>
      <c r="H1866" s="249"/>
      <c r="I1866" s="225"/>
    </row>
    <row r="1867" spans="1:9" ht="21.95" customHeight="1" x14ac:dyDescent="0.25">
      <c r="A1867" s="275"/>
      <c r="B1867" s="238" t="s">
        <v>19</v>
      </c>
      <c r="C1867" s="239"/>
      <c r="D1867" s="12"/>
      <c r="E1867" s="133" t="s">
        <v>435</v>
      </c>
      <c r="F1867" s="249"/>
      <c r="G1867" s="249">
        <v>630000</v>
      </c>
      <c r="H1867" s="249"/>
      <c r="I1867" s="225"/>
    </row>
    <row r="1868" spans="1:9" ht="37.5" customHeight="1" x14ac:dyDescent="0.25">
      <c r="A1868" s="380">
        <v>21020300</v>
      </c>
      <c r="B1868" s="234"/>
      <c r="C1868" s="235"/>
      <c r="D1868" s="234"/>
      <c r="E1868" s="90" t="s">
        <v>436</v>
      </c>
      <c r="F1868" s="249"/>
      <c r="G1868" s="249"/>
      <c r="H1868" s="249"/>
      <c r="I1868" s="225"/>
    </row>
    <row r="1869" spans="1:9" ht="21.95" customHeight="1" x14ac:dyDescent="0.25">
      <c r="A1869" s="381">
        <v>21020301</v>
      </c>
      <c r="B1869" s="238" t="s">
        <v>19</v>
      </c>
      <c r="C1869" s="239"/>
      <c r="D1869" s="19" t="s">
        <v>15</v>
      </c>
      <c r="E1869" s="133" t="s">
        <v>437</v>
      </c>
      <c r="F1869" s="249">
        <v>578028.97</v>
      </c>
      <c r="G1869" s="249">
        <v>578028.97</v>
      </c>
      <c r="H1869" s="249">
        <v>433521.72749999998</v>
      </c>
      <c r="I1869" s="225"/>
    </row>
    <row r="1870" spans="1:9" ht="21.95" customHeight="1" x14ac:dyDescent="0.25">
      <c r="A1870" s="381">
        <v>21020302</v>
      </c>
      <c r="B1870" s="238" t="s">
        <v>19</v>
      </c>
      <c r="C1870" s="239"/>
      <c r="D1870" s="19" t="s">
        <v>15</v>
      </c>
      <c r="E1870" s="133" t="s">
        <v>438</v>
      </c>
      <c r="F1870" s="249">
        <v>330302.11</v>
      </c>
      <c r="G1870" s="249">
        <v>330302.11</v>
      </c>
      <c r="H1870" s="249">
        <v>247726.58249999999</v>
      </c>
      <c r="I1870" s="225"/>
    </row>
    <row r="1871" spans="1:9" ht="21.95" customHeight="1" x14ac:dyDescent="0.25">
      <c r="A1871" s="381">
        <v>21020303</v>
      </c>
      <c r="B1871" s="238" t="s">
        <v>19</v>
      </c>
      <c r="C1871" s="239"/>
      <c r="D1871" s="19" t="s">
        <v>15</v>
      </c>
      <c r="E1871" s="133" t="s">
        <v>439</v>
      </c>
      <c r="F1871" s="249">
        <v>30240</v>
      </c>
      <c r="G1871" s="249">
        <v>30240</v>
      </c>
      <c r="H1871" s="249">
        <v>22680</v>
      </c>
      <c r="I1871" s="225"/>
    </row>
    <row r="1872" spans="1:9" ht="21.95" customHeight="1" x14ac:dyDescent="0.25">
      <c r="A1872" s="381">
        <v>21020304</v>
      </c>
      <c r="B1872" s="238" t="s">
        <v>19</v>
      </c>
      <c r="C1872" s="239"/>
      <c r="D1872" s="19" t="s">
        <v>15</v>
      </c>
      <c r="E1872" s="133" t="s">
        <v>398</v>
      </c>
      <c r="F1872" s="249">
        <v>82575.62</v>
      </c>
      <c r="G1872" s="249">
        <v>82575.62</v>
      </c>
      <c r="H1872" s="249">
        <v>61931.714999999997</v>
      </c>
      <c r="I1872" s="225"/>
    </row>
    <row r="1873" spans="1:9" ht="21.95" customHeight="1" x14ac:dyDescent="0.25">
      <c r="A1873" s="381"/>
      <c r="B1873" s="238"/>
      <c r="C1873" s="239"/>
      <c r="D1873" s="19"/>
      <c r="E1873" s="133" t="s">
        <v>477</v>
      </c>
      <c r="F1873" s="249"/>
      <c r="G1873" s="249"/>
      <c r="H1873" s="249"/>
      <c r="I1873" s="225"/>
    </row>
    <row r="1874" spans="1:9" ht="21.95" customHeight="1" x14ac:dyDescent="0.25">
      <c r="A1874" s="381">
        <v>21020312</v>
      </c>
      <c r="B1874" s="238" t="s">
        <v>19</v>
      </c>
      <c r="C1874" s="239"/>
      <c r="D1874" s="12"/>
      <c r="E1874" s="133" t="s">
        <v>440</v>
      </c>
      <c r="F1874" s="249"/>
      <c r="G1874" s="249"/>
      <c r="H1874" s="249"/>
      <c r="I1874" s="225"/>
    </row>
    <row r="1875" spans="1:9" ht="21.95" customHeight="1" x14ac:dyDescent="0.25">
      <c r="A1875" s="381">
        <v>21020315</v>
      </c>
      <c r="B1875" s="238" t="s">
        <v>19</v>
      </c>
      <c r="C1875" s="239"/>
      <c r="D1875" s="19" t="s">
        <v>15</v>
      </c>
      <c r="E1875" s="133" t="s">
        <v>441</v>
      </c>
      <c r="F1875" s="249">
        <v>178375.62</v>
      </c>
      <c r="G1875" s="249">
        <v>178375.62</v>
      </c>
      <c r="H1875" s="249">
        <v>133781.715</v>
      </c>
      <c r="I1875" s="225"/>
    </row>
    <row r="1876" spans="1:9" ht="21.95" customHeight="1" x14ac:dyDescent="0.25">
      <c r="A1876" s="237">
        <v>21020314</v>
      </c>
      <c r="B1876" s="238" t="s">
        <v>19</v>
      </c>
      <c r="C1876" s="239"/>
      <c r="D1876" s="12"/>
      <c r="E1876" s="133" t="s">
        <v>521</v>
      </c>
      <c r="F1876" s="249"/>
      <c r="G1876" s="249"/>
      <c r="H1876" s="249"/>
      <c r="I1876" s="225"/>
    </row>
    <row r="1877" spans="1:9" ht="21.95" customHeight="1" x14ac:dyDescent="0.25">
      <c r="A1877" s="237">
        <v>21020305</v>
      </c>
      <c r="B1877" s="238" t="s">
        <v>19</v>
      </c>
      <c r="C1877" s="239"/>
      <c r="D1877" s="12"/>
      <c r="E1877" s="133" t="s">
        <v>522</v>
      </c>
      <c r="F1877" s="249"/>
      <c r="G1877" s="249"/>
      <c r="H1877" s="249"/>
      <c r="I1877" s="225"/>
    </row>
    <row r="1878" spans="1:9" ht="21.95" customHeight="1" x14ac:dyDescent="0.25">
      <c r="A1878" s="237">
        <v>21020306</v>
      </c>
      <c r="B1878" s="238" t="s">
        <v>19</v>
      </c>
      <c r="C1878" s="239"/>
      <c r="D1878" s="12"/>
      <c r="E1878" s="133" t="s">
        <v>523</v>
      </c>
      <c r="F1878" s="249"/>
      <c r="G1878" s="249"/>
      <c r="H1878" s="249"/>
      <c r="I1878" s="225"/>
    </row>
    <row r="1879" spans="1:9" ht="21.95" customHeight="1" x14ac:dyDescent="0.25">
      <c r="A1879" s="380">
        <v>21020400</v>
      </c>
      <c r="B1879" s="234"/>
      <c r="C1879" s="235"/>
      <c r="D1879" s="234"/>
      <c r="E1879" s="90" t="s">
        <v>451</v>
      </c>
      <c r="F1879" s="249"/>
      <c r="G1879" s="249"/>
      <c r="H1879" s="249"/>
      <c r="I1879" s="225"/>
    </row>
    <row r="1880" spans="1:9" ht="21.95" customHeight="1" x14ac:dyDescent="0.25">
      <c r="A1880" s="381">
        <v>21020401</v>
      </c>
      <c r="B1880" s="238" t="s">
        <v>19</v>
      </c>
      <c r="C1880" s="239"/>
      <c r="D1880" s="12"/>
      <c r="E1880" s="133" t="s">
        <v>437</v>
      </c>
      <c r="F1880" s="249"/>
      <c r="G1880" s="249"/>
      <c r="H1880" s="249"/>
      <c r="I1880" s="225">
        <f>'NORMINAL ROLL'!E1140</f>
        <v>358657.25</v>
      </c>
    </row>
    <row r="1881" spans="1:9" ht="21.95" customHeight="1" x14ac:dyDescent="0.25">
      <c r="A1881" s="381">
        <v>21020402</v>
      </c>
      <c r="B1881" s="238" t="s">
        <v>19</v>
      </c>
      <c r="C1881" s="239"/>
      <c r="D1881" s="12"/>
      <c r="E1881" s="133" t="s">
        <v>438</v>
      </c>
      <c r="F1881" s="249"/>
      <c r="G1881" s="249"/>
      <c r="H1881" s="249"/>
      <c r="I1881" s="225">
        <f>'NORMINAL ROLL'!F1140</f>
        <v>204947</v>
      </c>
    </row>
    <row r="1882" spans="1:9" ht="21.95" customHeight="1" x14ac:dyDescent="0.25">
      <c r="A1882" s="381">
        <v>21020403</v>
      </c>
      <c r="B1882" s="238" t="s">
        <v>19</v>
      </c>
      <c r="C1882" s="239"/>
      <c r="D1882" s="12"/>
      <c r="E1882" s="133" t="s">
        <v>439</v>
      </c>
      <c r="F1882" s="249"/>
      <c r="G1882" s="249"/>
      <c r="H1882" s="249"/>
      <c r="I1882" s="225">
        <f>'NORMINAL ROLL'!G1140</f>
        <v>37800</v>
      </c>
    </row>
    <row r="1883" spans="1:9" ht="21.95" customHeight="1" x14ac:dyDescent="0.25">
      <c r="A1883" s="381">
        <v>21020404</v>
      </c>
      <c r="B1883" s="238" t="s">
        <v>19</v>
      </c>
      <c r="C1883" s="239"/>
      <c r="D1883" s="12"/>
      <c r="E1883" s="133" t="s">
        <v>398</v>
      </c>
      <c r="F1883" s="249"/>
      <c r="G1883" s="249"/>
      <c r="H1883" s="249"/>
      <c r="I1883" s="225">
        <f>'NORMINAL ROLL'!H1140</f>
        <v>51236.75</v>
      </c>
    </row>
    <row r="1884" spans="1:9" ht="21.95" customHeight="1" x14ac:dyDescent="0.25">
      <c r="A1884" s="381"/>
      <c r="B1884" s="238"/>
      <c r="C1884" s="239"/>
      <c r="D1884" s="12"/>
      <c r="E1884" s="133" t="s">
        <v>477</v>
      </c>
      <c r="F1884" s="249"/>
      <c r="G1884" s="249"/>
      <c r="H1884" s="249"/>
      <c r="I1884" s="225">
        <f>'NORMINAL ROLL'!M1140</f>
        <v>2400000</v>
      </c>
    </row>
    <row r="1885" spans="1:9" ht="21.95" customHeight="1" x14ac:dyDescent="0.25">
      <c r="A1885" s="381">
        <v>21020412</v>
      </c>
      <c r="B1885" s="238" t="s">
        <v>19</v>
      </c>
      <c r="C1885" s="239"/>
      <c r="D1885" s="12"/>
      <c r="E1885" s="133" t="s">
        <v>440</v>
      </c>
      <c r="F1885" s="249"/>
      <c r="G1885" s="249"/>
      <c r="H1885" s="249"/>
      <c r="I1885" s="225"/>
    </row>
    <row r="1886" spans="1:9" ht="21.95" customHeight="1" x14ac:dyDescent="0.25">
      <c r="A1886" s="381">
        <v>21020415</v>
      </c>
      <c r="B1886" s="238" t="s">
        <v>19</v>
      </c>
      <c r="C1886" s="239"/>
      <c r="D1886" s="12"/>
      <c r="E1886" s="133" t="s">
        <v>441</v>
      </c>
      <c r="F1886" s="249"/>
      <c r="G1886" s="249"/>
      <c r="H1886" s="249"/>
      <c r="I1886" s="225">
        <f>'NORMINAL ROLL'!I1140</f>
        <v>171236.75</v>
      </c>
    </row>
    <row r="1887" spans="1:9" ht="21.95" customHeight="1" x14ac:dyDescent="0.25">
      <c r="A1887" s="380">
        <v>21020500</v>
      </c>
      <c r="B1887" s="234"/>
      <c r="C1887" s="235"/>
      <c r="D1887" s="234"/>
      <c r="E1887" s="90" t="s">
        <v>452</v>
      </c>
      <c r="F1887" s="249"/>
      <c r="G1887" s="249"/>
      <c r="H1887" s="249"/>
      <c r="I1887" s="225"/>
    </row>
    <row r="1888" spans="1:9" ht="21.95" customHeight="1" x14ac:dyDescent="0.25">
      <c r="A1888" s="381">
        <v>21020501</v>
      </c>
      <c r="B1888" s="238" t="s">
        <v>19</v>
      </c>
      <c r="C1888" s="239"/>
      <c r="D1888" s="12"/>
      <c r="E1888" s="133" t="s">
        <v>437</v>
      </c>
      <c r="F1888" s="249"/>
      <c r="G1888" s="249"/>
      <c r="H1888" s="249"/>
      <c r="I1888" s="225"/>
    </row>
    <row r="1889" spans="1:9" ht="21.95" customHeight="1" x14ac:dyDescent="0.25">
      <c r="A1889" s="382">
        <v>21020502</v>
      </c>
      <c r="B1889" s="238" t="s">
        <v>19</v>
      </c>
      <c r="C1889" s="247"/>
      <c r="D1889" s="12"/>
      <c r="E1889" s="133" t="s">
        <v>438</v>
      </c>
      <c r="F1889" s="249"/>
      <c r="G1889" s="249"/>
      <c r="H1889" s="249"/>
      <c r="I1889" s="225"/>
    </row>
    <row r="1890" spans="1:9" ht="21.95" customHeight="1" x14ac:dyDescent="0.25">
      <c r="A1890" s="382">
        <v>21020503</v>
      </c>
      <c r="B1890" s="238" t="s">
        <v>19</v>
      </c>
      <c r="C1890" s="247"/>
      <c r="D1890" s="12"/>
      <c r="E1890" s="133" t="s">
        <v>439</v>
      </c>
      <c r="F1890" s="249"/>
      <c r="G1890" s="249"/>
      <c r="H1890" s="249"/>
      <c r="I1890" s="225"/>
    </row>
    <row r="1891" spans="1:9" ht="21.95" customHeight="1" x14ac:dyDescent="0.25">
      <c r="A1891" s="382">
        <v>21020504</v>
      </c>
      <c r="B1891" s="238" t="s">
        <v>19</v>
      </c>
      <c r="C1891" s="247"/>
      <c r="D1891" s="12"/>
      <c r="E1891" s="133" t="s">
        <v>398</v>
      </c>
      <c r="F1891" s="249"/>
      <c r="G1891" s="249"/>
      <c r="H1891" s="249"/>
      <c r="I1891" s="225"/>
    </row>
    <row r="1892" spans="1:9" ht="21.95" customHeight="1" x14ac:dyDescent="0.25">
      <c r="A1892" s="382">
        <v>21020512</v>
      </c>
      <c r="B1892" s="238" t="s">
        <v>19</v>
      </c>
      <c r="C1892" s="247"/>
      <c r="D1892" s="12"/>
      <c r="E1892" s="133" t="s">
        <v>706</v>
      </c>
      <c r="F1892" s="249"/>
      <c r="G1892" s="249"/>
      <c r="H1892" s="249"/>
      <c r="I1892" s="225"/>
    </row>
    <row r="1893" spans="1:9" ht="21.95" customHeight="1" x14ac:dyDescent="0.25">
      <c r="A1893" s="382">
        <v>21020515</v>
      </c>
      <c r="B1893" s="238" t="s">
        <v>19</v>
      </c>
      <c r="C1893" s="247"/>
      <c r="D1893" s="12"/>
      <c r="E1893" s="133" t="s">
        <v>441</v>
      </c>
      <c r="F1893" s="249"/>
      <c r="G1893" s="249"/>
      <c r="H1893" s="249"/>
      <c r="I1893" s="225"/>
    </row>
    <row r="1894" spans="1:9" ht="21.95" customHeight="1" x14ac:dyDescent="0.25">
      <c r="A1894" s="243">
        <v>21020600</v>
      </c>
      <c r="B1894" s="244"/>
      <c r="C1894" s="245"/>
      <c r="D1894" s="244"/>
      <c r="E1894" s="90" t="s">
        <v>408</v>
      </c>
      <c r="F1894" s="249"/>
      <c r="G1894" s="249"/>
      <c r="H1894" s="249"/>
      <c r="I1894" s="225"/>
    </row>
    <row r="1895" spans="1:9" ht="21.95" customHeight="1" x14ac:dyDescent="0.25">
      <c r="A1895" s="338">
        <v>21020605</v>
      </c>
      <c r="B1895" s="238" t="s">
        <v>19</v>
      </c>
      <c r="C1895" s="247"/>
      <c r="D1895" s="12"/>
      <c r="E1895" s="96" t="s">
        <v>501</v>
      </c>
      <c r="F1895" s="249"/>
      <c r="G1895" s="249"/>
      <c r="H1895" s="249"/>
      <c r="I1895" s="225"/>
    </row>
    <row r="1896" spans="1:9" ht="21.95" customHeight="1" x14ac:dyDescent="0.25">
      <c r="A1896" s="376">
        <v>22020000</v>
      </c>
      <c r="B1896" s="251"/>
      <c r="C1896" s="252"/>
      <c r="D1896" s="251"/>
      <c r="E1896" s="171" t="s">
        <v>410</v>
      </c>
      <c r="F1896" s="249"/>
      <c r="G1896" s="249"/>
      <c r="H1896" s="249"/>
      <c r="I1896" s="225"/>
    </row>
    <row r="1897" spans="1:9" ht="21.95" customHeight="1" x14ac:dyDescent="0.25">
      <c r="A1897" s="376">
        <v>22020100</v>
      </c>
      <c r="B1897" s="251"/>
      <c r="C1897" s="252"/>
      <c r="D1897" s="251"/>
      <c r="E1897" s="171" t="s">
        <v>468</v>
      </c>
      <c r="F1897" s="249"/>
      <c r="G1897" s="249"/>
      <c r="H1897" s="249"/>
      <c r="I1897" s="225"/>
    </row>
    <row r="1898" spans="1:9" ht="21.95" customHeight="1" x14ac:dyDescent="0.25">
      <c r="A1898" s="385">
        <v>22020102</v>
      </c>
      <c r="B1898" s="238" t="s">
        <v>19</v>
      </c>
      <c r="C1898" s="199"/>
      <c r="D1898" s="19" t="s">
        <v>15</v>
      </c>
      <c r="E1898" s="242" t="s">
        <v>412</v>
      </c>
      <c r="F1898" s="249"/>
      <c r="G1898" s="249">
        <v>100000</v>
      </c>
      <c r="H1898" s="249"/>
      <c r="I1898" s="249">
        <v>100000</v>
      </c>
    </row>
    <row r="1899" spans="1:9" ht="34.5" customHeight="1" x14ac:dyDescent="0.25">
      <c r="A1899" s="376">
        <v>22021000</v>
      </c>
      <c r="B1899" s="251"/>
      <c r="C1899" s="252"/>
      <c r="D1899" s="251"/>
      <c r="E1899" s="171" t="s">
        <v>424</v>
      </c>
      <c r="F1899" s="249"/>
      <c r="G1899" s="249"/>
      <c r="H1899" s="249"/>
      <c r="I1899" s="249"/>
    </row>
    <row r="1900" spans="1:9" ht="21.95" customHeight="1" x14ac:dyDescent="0.25">
      <c r="A1900" s="385">
        <v>22021014</v>
      </c>
      <c r="B1900" s="238" t="s">
        <v>19</v>
      </c>
      <c r="C1900" s="199"/>
      <c r="D1900" s="19" t="s">
        <v>15</v>
      </c>
      <c r="E1900" s="133" t="s">
        <v>707</v>
      </c>
      <c r="F1900" s="249">
        <v>593500</v>
      </c>
      <c r="G1900" s="249">
        <v>2500000</v>
      </c>
      <c r="H1900" s="249">
        <v>450000</v>
      </c>
      <c r="I1900" s="249">
        <v>2500000</v>
      </c>
    </row>
    <row r="1901" spans="1:9" ht="21.95" customHeight="1" thickBot="1" x14ac:dyDescent="0.3">
      <c r="A1901" s="637">
        <v>22021017</v>
      </c>
      <c r="B1901" s="603" t="s">
        <v>19</v>
      </c>
      <c r="C1901" s="604"/>
      <c r="D1901" s="24" t="s">
        <v>15</v>
      </c>
      <c r="E1901" s="606" t="s">
        <v>518</v>
      </c>
      <c r="F1901" s="593"/>
      <c r="G1901" s="593">
        <v>1500000</v>
      </c>
      <c r="H1901" s="593">
        <v>234000</v>
      </c>
      <c r="I1901" s="593">
        <v>1500000</v>
      </c>
    </row>
    <row r="1902" spans="1:9" ht="21.95" customHeight="1" thickBot="1" x14ac:dyDescent="0.3">
      <c r="A1902" s="461"/>
      <c r="B1902" s="462"/>
      <c r="C1902" s="463"/>
      <c r="D1902" s="462"/>
      <c r="E1902" s="609" t="s">
        <v>47</v>
      </c>
      <c r="F1902" s="460">
        <f>SUM(F1863:F1895)</f>
        <v>4050755.9099999997</v>
      </c>
      <c r="G1902" s="460">
        <f>SUM(G1863:G1895)</f>
        <v>4680755.91</v>
      </c>
      <c r="H1902" s="460">
        <f>SUM(H1863:H1895)</f>
        <v>3038066.9324999996</v>
      </c>
      <c r="I1902" s="460">
        <f>SUM(I1863:I1895)</f>
        <v>4248612.75</v>
      </c>
    </row>
    <row r="1903" spans="1:9" ht="21.95" customHeight="1" thickBot="1" x14ac:dyDescent="0.3">
      <c r="A1903" s="378"/>
      <c r="B1903" s="228"/>
      <c r="C1903" s="261"/>
      <c r="D1903" s="228"/>
      <c r="E1903" s="287" t="s">
        <v>410</v>
      </c>
      <c r="F1903" s="336">
        <f>SUM(F1898:F1901)</f>
        <v>593500</v>
      </c>
      <c r="G1903" s="336">
        <f>SUM(G1898:G1901)</f>
        <v>4100000</v>
      </c>
      <c r="H1903" s="336">
        <f>SUM(H1898:H1901)</f>
        <v>684000</v>
      </c>
      <c r="I1903" s="336">
        <f>SUM(I1898:I1901)</f>
        <v>4100000</v>
      </c>
    </row>
    <row r="1904" spans="1:9" ht="21.95" customHeight="1" thickBot="1" x14ac:dyDescent="0.3">
      <c r="A1904" s="387"/>
      <c r="B1904" s="265"/>
      <c r="C1904" s="266"/>
      <c r="D1904" s="267"/>
      <c r="E1904" s="287" t="s">
        <v>51</v>
      </c>
      <c r="F1904" s="343">
        <f>F1902+F1903</f>
        <v>4644255.91</v>
      </c>
      <c r="G1904" s="343">
        <f>G1902+G1903</f>
        <v>8780755.9100000001</v>
      </c>
      <c r="H1904" s="343">
        <f>H1902+H1903</f>
        <v>3722066.9324999996</v>
      </c>
      <c r="I1904" s="343">
        <f>I1902+I1903</f>
        <v>8348612.75</v>
      </c>
    </row>
    <row r="1905" spans="1:9" ht="28.5" x14ac:dyDescent="0.45">
      <c r="A1905" s="1235" t="s">
        <v>0</v>
      </c>
      <c r="B1905" s="1236"/>
      <c r="C1905" s="1236"/>
      <c r="D1905" s="1236"/>
      <c r="E1905" s="1236"/>
      <c r="F1905" s="1236"/>
      <c r="G1905" s="1236"/>
      <c r="H1905" s="1236"/>
      <c r="I1905" s="1237"/>
    </row>
    <row r="1906" spans="1:9" ht="22.5" x14ac:dyDescent="0.3">
      <c r="A1906" s="1238" t="s">
        <v>1</v>
      </c>
      <c r="B1906" s="1239"/>
      <c r="C1906" s="1239"/>
      <c r="D1906" s="1239"/>
      <c r="E1906" s="1239"/>
      <c r="F1906" s="1239"/>
      <c r="G1906" s="1239"/>
      <c r="H1906" s="1239"/>
      <c r="I1906" s="1240"/>
    </row>
    <row r="1907" spans="1:9" ht="18.75" customHeight="1" x14ac:dyDescent="0.3">
      <c r="A1907" s="1238" t="s">
        <v>879</v>
      </c>
      <c r="B1907" s="1239"/>
      <c r="C1907" s="1239"/>
      <c r="D1907" s="1239"/>
      <c r="E1907" s="1239"/>
      <c r="F1907" s="1239"/>
      <c r="G1907" s="1239"/>
      <c r="H1907" s="1239"/>
      <c r="I1907" s="1240"/>
    </row>
    <row r="1908" spans="1:9" ht="18.75" customHeight="1" thickBot="1" x14ac:dyDescent="0.3">
      <c r="A1908" s="1244" t="s">
        <v>369</v>
      </c>
      <c r="B1908" s="1245"/>
      <c r="C1908" s="1245"/>
      <c r="D1908" s="1245"/>
      <c r="E1908" s="1245"/>
      <c r="F1908" s="1245"/>
      <c r="G1908" s="1245"/>
      <c r="H1908" s="1245"/>
      <c r="I1908" s="1246"/>
    </row>
    <row r="1909" spans="1:9" s="220" customFormat="1" ht="36.75" thickBot="1" x14ac:dyDescent="0.3">
      <c r="A1909" s="595" t="s">
        <v>370</v>
      </c>
      <c r="B1909" s="407" t="s">
        <v>78</v>
      </c>
      <c r="C1909" s="596" t="s">
        <v>371</v>
      </c>
      <c r="D1909" s="407" t="s">
        <v>4</v>
      </c>
      <c r="E1909" s="574" t="s">
        <v>79</v>
      </c>
      <c r="F1909" s="407" t="s">
        <v>372</v>
      </c>
      <c r="G1909" s="407" t="s">
        <v>7</v>
      </c>
      <c r="H1909" s="407" t="s">
        <v>740</v>
      </c>
      <c r="I1909" s="407" t="s">
        <v>882</v>
      </c>
    </row>
    <row r="1910" spans="1:9" ht="21.95" customHeight="1" x14ac:dyDescent="0.25">
      <c r="A1910" s="379">
        <v>20000000</v>
      </c>
      <c r="B1910" s="271"/>
      <c r="C1910" s="272"/>
      <c r="D1910" s="271"/>
      <c r="E1910" s="114" t="s">
        <v>44</v>
      </c>
      <c r="F1910" s="273"/>
      <c r="G1910" s="273"/>
      <c r="H1910" s="273"/>
      <c r="I1910" s="274"/>
    </row>
    <row r="1911" spans="1:9" ht="21.95" customHeight="1" x14ac:dyDescent="0.25">
      <c r="A1911" s="380">
        <v>21000000</v>
      </c>
      <c r="B1911" s="234"/>
      <c r="C1911" s="235"/>
      <c r="D1911" s="234"/>
      <c r="E1911" s="90" t="s">
        <v>47</v>
      </c>
      <c r="F1911" s="224"/>
      <c r="G1911" s="224"/>
      <c r="H1911" s="224"/>
      <c r="I1911" s="236"/>
    </row>
    <row r="1912" spans="1:9" ht="21.95" customHeight="1" x14ac:dyDescent="0.25">
      <c r="A1912" s="380">
        <v>21010000</v>
      </c>
      <c r="B1912" s="234"/>
      <c r="C1912" s="235"/>
      <c r="D1912" s="234"/>
      <c r="E1912" s="90" t="s">
        <v>392</v>
      </c>
      <c r="F1912" s="224"/>
      <c r="G1912" s="224"/>
      <c r="H1912" s="224"/>
      <c r="I1912" s="236"/>
    </row>
    <row r="1913" spans="1:9" ht="21.95" customHeight="1" x14ac:dyDescent="0.25">
      <c r="A1913" s="381">
        <v>21010103</v>
      </c>
      <c r="B1913" s="238" t="s">
        <v>19</v>
      </c>
      <c r="C1913" s="239"/>
      <c r="D1913" s="19" t="s">
        <v>15</v>
      </c>
      <c r="E1913" s="96" t="s">
        <v>431</v>
      </c>
      <c r="F1913" s="249">
        <v>1937637.32</v>
      </c>
      <c r="G1913" s="249">
        <v>1937637.32</v>
      </c>
      <c r="H1913" s="249">
        <v>1453227.99</v>
      </c>
      <c r="I1913" s="225"/>
    </row>
    <row r="1914" spans="1:9" ht="21.95" customHeight="1" x14ac:dyDescent="0.25">
      <c r="A1914" s="381">
        <v>21010104</v>
      </c>
      <c r="B1914" s="238" t="s">
        <v>19</v>
      </c>
      <c r="C1914" s="239"/>
      <c r="D1914" s="12"/>
      <c r="E1914" s="96" t="s">
        <v>432</v>
      </c>
      <c r="F1914" s="249"/>
      <c r="G1914" s="249"/>
      <c r="H1914" s="249"/>
      <c r="I1914" s="225">
        <f>'NORMINAL ROLL'!D1148</f>
        <v>1024735</v>
      </c>
    </row>
    <row r="1915" spans="1:9" ht="21.95" customHeight="1" x14ac:dyDescent="0.25">
      <c r="A1915" s="381">
        <v>21010105</v>
      </c>
      <c r="B1915" s="238" t="s">
        <v>19</v>
      </c>
      <c r="C1915" s="239"/>
      <c r="D1915" s="12"/>
      <c r="E1915" s="96" t="s">
        <v>433</v>
      </c>
      <c r="F1915" s="249"/>
      <c r="G1915" s="249"/>
      <c r="H1915" s="249"/>
      <c r="I1915" s="225"/>
    </row>
    <row r="1916" spans="1:9" ht="21.95" customHeight="1" x14ac:dyDescent="0.25">
      <c r="A1916" s="275"/>
      <c r="B1916" s="238" t="s">
        <v>19</v>
      </c>
      <c r="C1916" s="239"/>
      <c r="D1916" s="12"/>
      <c r="E1916" s="133" t="s">
        <v>435</v>
      </c>
      <c r="F1916" s="249"/>
      <c r="G1916" s="249">
        <v>420000</v>
      </c>
      <c r="H1916" s="249"/>
      <c r="I1916" s="225"/>
    </row>
    <row r="1917" spans="1:9" ht="34.5" customHeight="1" x14ac:dyDescent="0.25">
      <c r="A1917" s="380">
        <v>21020300</v>
      </c>
      <c r="B1917" s="234"/>
      <c r="C1917" s="235"/>
      <c r="D1917" s="234"/>
      <c r="E1917" s="90" t="s">
        <v>436</v>
      </c>
      <c r="F1917" s="249"/>
      <c r="G1917" s="249"/>
      <c r="H1917" s="249"/>
      <c r="I1917" s="225"/>
    </row>
    <row r="1918" spans="1:9" ht="21.95" customHeight="1" x14ac:dyDescent="0.25">
      <c r="A1918" s="381">
        <v>21020301</v>
      </c>
      <c r="B1918" s="238" t="s">
        <v>19</v>
      </c>
      <c r="C1918" s="239"/>
      <c r="D1918" s="19" t="s">
        <v>15</v>
      </c>
      <c r="E1918" s="133" t="s">
        <v>437</v>
      </c>
      <c r="F1918" s="249">
        <v>350276.96</v>
      </c>
      <c r="G1918" s="249">
        <v>350276.96</v>
      </c>
      <c r="H1918" s="249">
        <v>262707.72000000003</v>
      </c>
      <c r="I1918" s="225"/>
    </row>
    <row r="1919" spans="1:9" ht="21.95" customHeight="1" x14ac:dyDescent="0.25">
      <c r="A1919" s="381">
        <v>21020302</v>
      </c>
      <c r="B1919" s="238" t="s">
        <v>19</v>
      </c>
      <c r="C1919" s="239"/>
      <c r="D1919" s="19" t="s">
        <v>15</v>
      </c>
      <c r="E1919" s="133" t="s">
        <v>438</v>
      </c>
      <c r="F1919" s="249" t="s">
        <v>708</v>
      </c>
      <c r="G1919" s="249">
        <v>200158.36</v>
      </c>
      <c r="H1919" s="249">
        <v>150118.76999999999</v>
      </c>
      <c r="I1919" s="225"/>
    </row>
    <row r="1920" spans="1:9" ht="21.95" customHeight="1" x14ac:dyDescent="0.25">
      <c r="A1920" s="381">
        <v>21020303</v>
      </c>
      <c r="B1920" s="238" t="s">
        <v>19</v>
      </c>
      <c r="C1920" s="239"/>
      <c r="D1920" s="19" t="s">
        <v>15</v>
      </c>
      <c r="E1920" s="133" t="s">
        <v>439</v>
      </c>
      <c r="F1920" s="249">
        <v>32400</v>
      </c>
      <c r="G1920" s="249">
        <v>32400</v>
      </c>
      <c r="H1920" s="249">
        <v>24300</v>
      </c>
      <c r="I1920" s="225"/>
    </row>
    <row r="1921" spans="1:9" ht="21.95" customHeight="1" x14ac:dyDescent="0.25">
      <c r="A1921" s="381">
        <v>21020304</v>
      </c>
      <c r="B1921" s="238" t="s">
        <v>19</v>
      </c>
      <c r="C1921" s="239"/>
      <c r="D1921" s="19" t="s">
        <v>15</v>
      </c>
      <c r="E1921" s="133" t="s">
        <v>398</v>
      </c>
      <c r="F1921" s="249">
        <v>56039.64</v>
      </c>
      <c r="G1921" s="249">
        <v>56039.64</v>
      </c>
      <c r="H1921" s="249">
        <v>42029.73</v>
      </c>
      <c r="I1921" s="225"/>
    </row>
    <row r="1922" spans="1:9" ht="21.95" customHeight="1" x14ac:dyDescent="0.25">
      <c r="A1922" s="381">
        <v>21020312</v>
      </c>
      <c r="B1922" s="238" t="s">
        <v>19</v>
      </c>
      <c r="C1922" s="239"/>
      <c r="D1922" s="12"/>
      <c r="E1922" s="133" t="s">
        <v>440</v>
      </c>
      <c r="F1922" s="249"/>
      <c r="G1922" s="249"/>
      <c r="H1922" s="249"/>
      <c r="I1922" s="225"/>
    </row>
    <row r="1923" spans="1:9" ht="21.95" customHeight="1" x14ac:dyDescent="0.25">
      <c r="A1923" s="381">
        <v>21020315</v>
      </c>
      <c r="B1923" s="238" t="s">
        <v>19</v>
      </c>
      <c r="C1923" s="239"/>
      <c r="D1923" s="19" t="s">
        <v>15</v>
      </c>
      <c r="E1923" s="133" t="s">
        <v>441</v>
      </c>
      <c r="F1923" s="249">
        <v>304761.61</v>
      </c>
      <c r="G1923" s="249">
        <v>304761.61</v>
      </c>
      <c r="H1923" s="249">
        <v>228571.20749999999</v>
      </c>
      <c r="I1923" s="225"/>
    </row>
    <row r="1924" spans="1:9" ht="21.95" customHeight="1" x14ac:dyDescent="0.25">
      <c r="A1924" s="237">
        <v>21020314</v>
      </c>
      <c r="B1924" s="238" t="s">
        <v>19</v>
      </c>
      <c r="C1924" s="239"/>
      <c r="D1924" s="12"/>
      <c r="E1924" s="133" t="s">
        <v>521</v>
      </c>
      <c r="F1924" s="249"/>
      <c r="G1924" s="249"/>
      <c r="H1924" s="249"/>
      <c r="I1924" s="225"/>
    </row>
    <row r="1925" spans="1:9" ht="21.95" customHeight="1" x14ac:dyDescent="0.25">
      <c r="A1925" s="237">
        <v>21020305</v>
      </c>
      <c r="B1925" s="238" t="s">
        <v>19</v>
      </c>
      <c r="C1925" s="239"/>
      <c r="D1925" s="12"/>
      <c r="E1925" s="133" t="s">
        <v>522</v>
      </c>
      <c r="F1925" s="249"/>
      <c r="G1925" s="249"/>
      <c r="H1925" s="249"/>
      <c r="I1925" s="225"/>
    </row>
    <row r="1926" spans="1:9" ht="21.95" customHeight="1" x14ac:dyDescent="0.25">
      <c r="A1926" s="237">
        <v>21020306</v>
      </c>
      <c r="B1926" s="238" t="s">
        <v>19</v>
      </c>
      <c r="C1926" s="239"/>
      <c r="D1926" s="12"/>
      <c r="E1926" s="133" t="s">
        <v>523</v>
      </c>
      <c r="F1926" s="249"/>
      <c r="G1926" s="249"/>
      <c r="H1926" s="249"/>
      <c r="I1926" s="225"/>
    </row>
    <row r="1927" spans="1:9" ht="21.95" customHeight="1" x14ac:dyDescent="0.25">
      <c r="A1927" s="380">
        <v>21020400</v>
      </c>
      <c r="B1927" s="234"/>
      <c r="C1927" s="235"/>
      <c r="D1927" s="234"/>
      <c r="E1927" s="90" t="s">
        <v>451</v>
      </c>
      <c r="F1927" s="249"/>
      <c r="G1927" s="249"/>
      <c r="H1927" s="249"/>
      <c r="I1927" s="225"/>
    </row>
    <row r="1928" spans="1:9" ht="21.95" customHeight="1" x14ac:dyDescent="0.25">
      <c r="A1928" s="381">
        <v>21020401</v>
      </c>
      <c r="B1928" s="238" t="s">
        <v>19</v>
      </c>
      <c r="C1928" s="239"/>
      <c r="D1928" s="12"/>
      <c r="E1928" s="133" t="s">
        <v>437</v>
      </c>
      <c r="F1928" s="249"/>
      <c r="G1928" s="249"/>
      <c r="H1928" s="249"/>
      <c r="I1928" s="225">
        <f>'NORMINAL ROLL'!E1148</f>
        <v>358657.25</v>
      </c>
    </row>
    <row r="1929" spans="1:9" ht="21.95" customHeight="1" x14ac:dyDescent="0.25">
      <c r="A1929" s="381">
        <v>21020402</v>
      </c>
      <c r="B1929" s="238" t="s">
        <v>19</v>
      </c>
      <c r="C1929" s="239"/>
      <c r="D1929" s="12"/>
      <c r="E1929" s="133" t="s">
        <v>438</v>
      </c>
      <c r="F1929" s="249"/>
      <c r="G1929" s="249"/>
      <c r="H1929" s="249"/>
      <c r="I1929" s="225">
        <f>'NORMINAL ROLL'!F1148</f>
        <v>204947</v>
      </c>
    </row>
    <row r="1930" spans="1:9" ht="21.95" customHeight="1" x14ac:dyDescent="0.25">
      <c r="A1930" s="381">
        <v>21020403</v>
      </c>
      <c r="B1930" s="238" t="s">
        <v>19</v>
      </c>
      <c r="C1930" s="239"/>
      <c r="D1930" s="12"/>
      <c r="E1930" s="133" t="s">
        <v>439</v>
      </c>
      <c r="F1930" s="249"/>
      <c r="G1930" s="249"/>
      <c r="H1930" s="249"/>
      <c r="I1930" s="225">
        <f>'NORMINAL ROLL'!G1148</f>
        <v>37800</v>
      </c>
    </row>
    <row r="1931" spans="1:9" ht="21.95" customHeight="1" x14ac:dyDescent="0.25">
      <c r="A1931" s="381">
        <v>21020404</v>
      </c>
      <c r="B1931" s="238" t="s">
        <v>19</v>
      </c>
      <c r="C1931" s="239"/>
      <c r="D1931" s="12"/>
      <c r="E1931" s="133" t="s">
        <v>398</v>
      </c>
      <c r="F1931" s="249"/>
      <c r="G1931" s="249"/>
      <c r="H1931" s="249"/>
      <c r="I1931" s="225">
        <f>'NORMINAL ROLL'!H1148</f>
        <v>51236.75</v>
      </c>
    </row>
    <row r="1932" spans="1:9" ht="21.95" customHeight="1" x14ac:dyDescent="0.25">
      <c r="A1932" s="381"/>
      <c r="B1932" s="238"/>
      <c r="C1932" s="239"/>
      <c r="D1932" s="12"/>
      <c r="E1932" s="133" t="s">
        <v>477</v>
      </c>
      <c r="F1932" s="249"/>
      <c r="G1932" s="249"/>
      <c r="H1932" s="249"/>
      <c r="I1932" s="225">
        <f>'NORMINAL ROLL'!M1148</f>
        <v>2400000</v>
      </c>
    </row>
    <row r="1933" spans="1:9" ht="21.95" customHeight="1" x14ac:dyDescent="0.25">
      <c r="A1933" s="381">
        <v>21020412</v>
      </c>
      <c r="B1933" s="238" t="s">
        <v>19</v>
      </c>
      <c r="C1933" s="239"/>
      <c r="D1933" s="12"/>
      <c r="E1933" s="133" t="s">
        <v>440</v>
      </c>
      <c r="F1933" s="249"/>
      <c r="G1933" s="249"/>
      <c r="H1933" s="249"/>
      <c r="I1933" s="225"/>
    </row>
    <row r="1934" spans="1:9" ht="21.95" customHeight="1" x14ac:dyDescent="0.25">
      <c r="A1934" s="381">
        <v>21020415</v>
      </c>
      <c r="B1934" s="238" t="s">
        <v>19</v>
      </c>
      <c r="C1934" s="239"/>
      <c r="D1934" s="12"/>
      <c r="E1934" s="133" t="s">
        <v>441</v>
      </c>
      <c r="F1934" s="249"/>
      <c r="G1934" s="249"/>
      <c r="H1934" s="249"/>
      <c r="I1934" s="225">
        <f>'NORMINAL ROLL'!I1148</f>
        <v>171236.75</v>
      </c>
    </row>
    <row r="1935" spans="1:9" ht="21.95" customHeight="1" x14ac:dyDescent="0.25">
      <c r="A1935" s="380">
        <v>21020500</v>
      </c>
      <c r="B1935" s="234"/>
      <c r="C1935" s="235"/>
      <c r="D1935" s="234"/>
      <c r="E1935" s="90" t="s">
        <v>452</v>
      </c>
      <c r="F1935" s="249"/>
      <c r="G1935" s="249"/>
      <c r="H1935" s="249"/>
      <c r="I1935" s="225"/>
    </row>
    <row r="1936" spans="1:9" ht="21.95" customHeight="1" x14ac:dyDescent="0.25">
      <c r="A1936" s="381">
        <v>21020501</v>
      </c>
      <c r="B1936" s="238" t="s">
        <v>19</v>
      </c>
      <c r="C1936" s="239"/>
      <c r="D1936" s="12"/>
      <c r="E1936" s="133" t="s">
        <v>437</v>
      </c>
      <c r="F1936" s="249"/>
      <c r="G1936" s="249"/>
      <c r="H1936" s="249"/>
      <c r="I1936" s="225"/>
    </row>
    <row r="1937" spans="1:9" ht="21.95" customHeight="1" x14ac:dyDescent="0.25">
      <c r="A1937" s="382">
        <v>21020502</v>
      </c>
      <c r="B1937" s="238" t="s">
        <v>19</v>
      </c>
      <c r="C1937" s="247"/>
      <c r="D1937" s="12"/>
      <c r="E1937" s="133" t="s">
        <v>438</v>
      </c>
      <c r="F1937" s="249"/>
      <c r="G1937" s="249"/>
      <c r="H1937" s="249"/>
      <c r="I1937" s="225"/>
    </row>
    <row r="1938" spans="1:9" ht="21.95" customHeight="1" x14ac:dyDescent="0.25">
      <c r="A1938" s="382">
        <v>21020503</v>
      </c>
      <c r="B1938" s="238" t="s">
        <v>19</v>
      </c>
      <c r="C1938" s="247"/>
      <c r="D1938" s="12"/>
      <c r="E1938" s="133" t="s">
        <v>439</v>
      </c>
      <c r="F1938" s="249"/>
      <c r="G1938" s="249"/>
      <c r="H1938" s="249"/>
      <c r="I1938" s="225"/>
    </row>
    <row r="1939" spans="1:9" ht="21.95" customHeight="1" x14ac:dyDescent="0.25">
      <c r="A1939" s="382">
        <v>21020504</v>
      </c>
      <c r="B1939" s="238" t="s">
        <v>19</v>
      </c>
      <c r="C1939" s="247"/>
      <c r="D1939" s="12"/>
      <c r="E1939" s="133" t="s">
        <v>398</v>
      </c>
      <c r="F1939" s="249"/>
      <c r="G1939" s="249"/>
      <c r="H1939" s="249"/>
      <c r="I1939" s="225"/>
    </row>
    <row r="1940" spans="1:9" ht="21.95" customHeight="1" x14ac:dyDescent="0.25">
      <c r="A1940" s="382">
        <v>21020512</v>
      </c>
      <c r="B1940" s="238" t="s">
        <v>19</v>
      </c>
      <c r="C1940" s="247"/>
      <c r="D1940" s="12"/>
      <c r="E1940" s="133" t="s">
        <v>440</v>
      </c>
      <c r="F1940" s="249"/>
      <c r="G1940" s="249"/>
      <c r="H1940" s="249"/>
      <c r="I1940" s="225"/>
    </row>
    <row r="1941" spans="1:9" ht="21.95" customHeight="1" x14ac:dyDescent="0.25">
      <c r="A1941" s="382">
        <v>21020515</v>
      </c>
      <c r="B1941" s="238" t="s">
        <v>19</v>
      </c>
      <c r="C1941" s="247"/>
      <c r="D1941" s="12"/>
      <c r="E1941" s="133" t="s">
        <v>441</v>
      </c>
      <c r="F1941" s="249"/>
      <c r="G1941" s="249"/>
      <c r="H1941" s="249"/>
      <c r="I1941" s="225"/>
    </row>
    <row r="1942" spans="1:9" ht="21.95" customHeight="1" x14ac:dyDescent="0.25">
      <c r="A1942" s="243">
        <v>21020600</v>
      </c>
      <c r="B1942" s="244"/>
      <c r="C1942" s="245"/>
      <c r="D1942" s="244"/>
      <c r="E1942" s="90" t="s">
        <v>408</v>
      </c>
      <c r="F1942" s="249"/>
      <c r="G1942" s="249"/>
      <c r="H1942" s="249"/>
      <c r="I1942" s="225"/>
    </row>
    <row r="1943" spans="1:9" ht="21.95" customHeight="1" x14ac:dyDescent="0.25">
      <c r="A1943" s="338">
        <v>21020605</v>
      </c>
      <c r="B1943" s="238" t="s">
        <v>19</v>
      </c>
      <c r="C1943" s="247"/>
      <c r="D1943" s="12"/>
      <c r="E1943" s="96" t="s">
        <v>501</v>
      </c>
      <c r="F1943" s="249"/>
      <c r="G1943" s="249"/>
      <c r="H1943" s="249"/>
      <c r="I1943" s="225"/>
    </row>
    <row r="1944" spans="1:9" ht="21.95" customHeight="1" x14ac:dyDescent="0.25">
      <c r="A1944" s="376">
        <v>22020000</v>
      </c>
      <c r="B1944" s="251"/>
      <c r="C1944" s="252"/>
      <c r="D1944" s="251"/>
      <c r="E1944" s="171" t="s">
        <v>410</v>
      </c>
      <c r="F1944" s="249"/>
      <c r="G1944" s="249"/>
      <c r="H1944" s="249"/>
      <c r="I1944" s="225"/>
    </row>
    <row r="1945" spans="1:9" ht="21.95" customHeight="1" x14ac:dyDescent="0.25">
      <c r="A1945" s="376">
        <v>22020100</v>
      </c>
      <c r="B1945" s="251"/>
      <c r="C1945" s="252"/>
      <c r="D1945" s="251"/>
      <c r="E1945" s="171" t="s">
        <v>468</v>
      </c>
      <c r="F1945" s="249"/>
      <c r="G1945" s="249"/>
      <c r="H1945" s="249"/>
      <c r="I1945" s="225"/>
    </row>
    <row r="1946" spans="1:9" ht="21.95" customHeight="1" x14ac:dyDescent="0.3">
      <c r="A1946" s="615">
        <v>22020101</v>
      </c>
      <c r="B1946" s="238" t="s">
        <v>19</v>
      </c>
      <c r="C1946" s="369"/>
      <c r="D1946" s="366"/>
      <c r="E1946" s="365" t="s">
        <v>469</v>
      </c>
      <c r="F1946" s="384"/>
      <c r="G1946" s="249"/>
      <c r="H1946" s="384"/>
      <c r="I1946" s="225"/>
    </row>
    <row r="1947" spans="1:9" ht="21.95" customHeight="1" x14ac:dyDescent="0.3">
      <c r="A1947" s="615">
        <v>22020102</v>
      </c>
      <c r="B1947" s="238" t="s">
        <v>19</v>
      </c>
      <c r="C1947" s="369"/>
      <c r="D1947" s="19" t="s">
        <v>15</v>
      </c>
      <c r="E1947" s="365" t="s">
        <v>412</v>
      </c>
      <c r="F1947" s="384"/>
      <c r="G1947" s="249">
        <v>100000</v>
      </c>
      <c r="H1947" s="384"/>
      <c r="I1947" s="249">
        <v>100000</v>
      </c>
    </row>
    <row r="1948" spans="1:9" ht="21.95" customHeight="1" x14ac:dyDescent="0.3">
      <c r="A1948" s="615">
        <v>22020103</v>
      </c>
      <c r="B1948" s="238" t="s">
        <v>19</v>
      </c>
      <c r="C1948" s="369"/>
      <c r="D1948" s="366"/>
      <c r="E1948" s="365" t="s">
        <v>470</v>
      </c>
      <c r="F1948" s="384"/>
      <c r="G1948" s="249"/>
      <c r="H1948" s="384"/>
      <c r="I1948" s="249"/>
    </row>
    <row r="1949" spans="1:9" ht="21.95" customHeight="1" x14ac:dyDescent="0.3">
      <c r="A1949" s="615">
        <v>22020104</v>
      </c>
      <c r="B1949" s="238" t="s">
        <v>19</v>
      </c>
      <c r="C1949" s="369"/>
      <c r="D1949" s="366"/>
      <c r="E1949" s="365" t="s">
        <v>413</v>
      </c>
      <c r="F1949" s="384"/>
      <c r="G1949" s="249"/>
      <c r="H1949" s="384"/>
      <c r="I1949" s="249"/>
    </row>
    <row r="1950" spans="1:9" s="219" customFormat="1" ht="37.5" customHeight="1" x14ac:dyDescent="0.25">
      <c r="A1950" s="376" t="s">
        <v>690</v>
      </c>
      <c r="B1950" s="251"/>
      <c r="C1950" s="252"/>
      <c r="D1950" s="251"/>
      <c r="E1950" s="241" t="s">
        <v>424</v>
      </c>
      <c r="F1950" s="344"/>
      <c r="G1950" s="344"/>
      <c r="H1950" s="344"/>
      <c r="I1950" s="344"/>
    </row>
    <row r="1951" spans="1:9" ht="21.95" customHeight="1" x14ac:dyDescent="0.25">
      <c r="A1951" s="385" t="s">
        <v>709</v>
      </c>
      <c r="B1951" s="238" t="s">
        <v>19</v>
      </c>
      <c r="C1951" s="199"/>
      <c r="D1951" s="19" t="s">
        <v>15</v>
      </c>
      <c r="E1951" s="242" t="s">
        <v>425</v>
      </c>
      <c r="F1951" s="249"/>
      <c r="G1951" s="249">
        <v>500000</v>
      </c>
      <c r="H1951" s="249"/>
      <c r="I1951" s="249">
        <v>500000</v>
      </c>
    </row>
    <row r="1952" spans="1:9" ht="21.95" customHeight="1" x14ac:dyDescent="0.25">
      <c r="A1952" s="614">
        <v>22020700</v>
      </c>
      <c r="B1952" s="477"/>
      <c r="C1952" s="368"/>
      <c r="D1952" s="13"/>
      <c r="E1952" s="428" t="s">
        <v>710</v>
      </c>
      <c r="F1952" s="249"/>
      <c r="G1952" s="249"/>
      <c r="H1952" s="249"/>
      <c r="I1952" s="249"/>
    </row>
    <row r="1953" spans="1:9" ht="42" customHeight="1" x14ac:dyDescent="0.25">
      <c r="A1953" s="363">
        <v>22020710</v>
      </c>
      <c r="B1953" s="238" t="s">
        <v>19</v>
      </c>
      <c r="C1953" s="368"/>
      <c r="D1953" s="19" t="s">
        <v>15</v>
      </c>
      <c r="E1953" s="680" t="s">
        <v>711</v>
      </c>
      <c r="F1953" s="249">
        <v>5719000</v>
      </c>
      <c r="G1953" s="249">
        <v>60000000</v>
      </c>
      <c r="H1953" s="249">
        <v>3409990</v>
      </c>
      <c r="I1953" s="249">
        <v>60000000</v>
      </c>
    </row>
    <row r="1954" spans="1:9" s="1366" customFormat="1" ht="37.5" customHeight="1" x14ac:dyDescent="0.25">
      <c r="A1954" s="1373"/>
      <c r="B1954" s="1374" t="s">
        <v>19</v>
      </c>
      <c r="C1954" s="1370"/>
      <c r="D1954" s="1375" t="s">
        <v>15</v>
      </c>
      <c r="E1954" s="1376" t="s">
        <v>1863</v>
      </c>
      <c r="F1954" s="1371"/>
      <c r="G1954" s="1371"/>
      <c r="H1954" s="1371"/>
      <c r="I1954" s="1372">
        <v>15000000</v>
      </c>
    </row>
    <row r="1955" spans="1:9" ht="21.95" customHeight="1" thickBot="1" x14ac:dyDescent="0.3">
      <c r="A1955" s="637" t="s">
        <v>625</v>
      </c>
      <c r="B1955" s="603" t="s">
        <v>19</v>
      </c>
      <c r="C1955" s="604"/>
      <c r="D1955" s="24" t="s">
        <v>15</v>
      </c>
      <c r="E1955" s="638" t="s">
        <v>518</v>
      </c>
      <c r="F1955" s="593"/>
      <c r="G1955" s="593"/>
      <c r="H1955" s="593"/>
      <c r="I1955" s="594">
        <v>5000000</v>
      </c>
    </row>
    <row r="1956" spans="1:9" ht="21.95" customHeight="1" thickBot="1" x14ac:dyDescent="0.3">
      <c r="A1956" s="461"/>
      <c r="B1956" s="462"/>
      <c r="C1956" s="463"/>
      <c r="D1956" s="462"/>
      <c r="E1956" s="609" t="s">
        <v>47</v>
      </c>
      <c r="F1956" s="460">
        <f>SUM(F1913:F1943)</f>
        <v>2681115.5300000003</v>
      </c>
      <c r="G1956" s="460">
        <f>SUM(G1913:G1943)</f>
        <v>3301273.89</v>
      </c>
      <c r="H1956" s="460">
        <f>SUM(H1913:H1943)</f>
        <v>2160955.4175</v>
      </c>
      <c r="I1956" s="460">
        <f>SUM(I1913:I1943)</f>
        <v>4248612.75</v>
      </c>
    </row>
    <row r="1957" spans="1:9" ht="21.95" customHeight="1" thickBot="1" x14ac:dyDescent="0.3">
      <c r="A1957" s="378"/>
      <c r="B1957" s="228"/>
      <c r="C1957" s="261"/>
      <c r="D1957" s="228"/>
      <c r="E1957" s="287" t="s">
        <v>410</v>
      </c>
      <c r="F1957" s="336">
        <f>SUM(F1946:F1955)</f>
        <v>5719000</v>
      </c>
      <c r="G1957" s="336">
        <f>SUM(G1946:G1955)</f>
        <v>60600000</v>
      </c>
      <c r="H1957" s="336">
        <f>SUM(H1946:H1955)</f>
        <v>3409990</v>
      </c>
      <c r="I1957" s="336">
        <f>SUM(I1946:I1955)</f>
        <v>80600000</v>
      </c>
    </row>
    <row r="1958" spans="1:9" ht="21.95" customHeight="1" thickBot="1" x14ac:dyDescent="0.3">
      <c r="A1958" s="378"/>
      <c r="B1958" s="228"/>
      <c r="C1958" s="261"/>
      <c r="D1958" s="228"/>
      <c r="E1958" s="287" t="s">
        <v>51</v>
      </c>
      <c r="F1958" s="336">
        <f>F1956+F1957</f>
        <v>8400115.5300000012</v>
      </c>
      <c r="G1958" s="336">
        <f>G1956+G1957</f>
        <v>63901273.890000001</v>
      </c>
      <c r="H1958" s="336">
        <f>H1956+H1957</f>
        <v>5570945.4175000004</v>
      </c>
      <c r="I1958" s="336">
        <f>I1956+I1957</f>
        <v>84848612.75</v>
      </c>
    </row>
    <row r="1959" spans="1:9" ht="28.5" x14ac:dyDescent="0.45">
      <c r="A1959" s="1235" t="s">
        <v>0</v>
      </c>
      <c r="B1959" s="1236"/>
      <c r="C1959" s="1236"/>
      <c r="D1959" s="1236"/>
      <c r="E1959" s="1236"/>
      <c r="F1959" s="1236"/>
      <c r="G1959" s="1236"/>
      <c r="H1959" s="1236"/>
      <c r="I1959" s="1237"/>
    </row>
    <row r="1960" spans="1:9" ht="22.5" x14ac:dyDescent="0.3">
      <c r="A1960" s="1238" t="s">
        <v>1</v>
      </c>
      <c r="B1960" s="1239"/>
      <c r="C1960" s="1239"/>
      <c r="D1960" s="1239"/>
      <c r="E1960" s="1239"/>
      <c r="F1960" s="1239"/>
      <c r="G1960" s="1239"/>
      <c r="H1960" s="1239"/>
      <c r="I1960" s="1240"/>
    </row>
    <row r="1961" spans="1:9" ht="27.95" customHeight="1" x14ac:dyDescent="0.3">
      <c r="A1961" s="1238" t="s">
        <v>879</v>
      </c>
      <c r="B1961" s="1239"/>
      <c r="C1961" s="1239"/>
      <c r="D1961" s="1239"/>
      <c r="E1961" s="1239"/>
      <c r="F1961" s="1239"/>
      <c r="G1961" s="1239"/>
      <c r="H1961" s="1239"/>
      <c r="I1961" s="1240"/>
    </row>
    <row r="1962" spans="1:9" ht="18.75" customHeight="1" thickBot="1" x14ac:dyDescent="0.3">
      <c r="A1962" s="1244" t="s">
        <v>369</v>
      </c>
      <c r="B1962" s="1245"/>
      <c r="C1962" s="1245"/>
      <c r="D1962" s="1245"/>
      <c r="E1962" s="1245"/>
      <c r="F1962" s="1245"/>
      <c r="G1962" s="1245"/>
      <c r="H1962" s="1245"/>
      <c r="I1962" s="1246"/>
    </row>
    <row r="1963" spans="1:9" thickBot="1" x14ac:dyDescent="0.3">
      <c r="A1963" s="1256" t="s">
        <v>712</v>
      </c>
      <c r="B1963" s="1257"/>
      <c r="C1963" s="1257"/>
      <c r="D1963" s="1257"/>
      <c r="E1963" s="1257"/>
      <c r="F1963" s="1257"/>
      <c r="G1963" s="1257"/>
      <c r="H1963" s="1257"/>
      <c r="I1963" s="1258"/>
    </row>
    <row r="1964" spans="1:9" s="220" customFormat="1" ht="36.75" thickBot="1" x14ac:dyDescent="0.3">
      <c r="A1964" s="191" t="s">
        <v>612</v>
      </c>
      <c r="B1964" s="2" t="s">
        <v>78</v>
      </c>
      <c r="C1964" s="192" t="s">
        <v>371</v>
      </c>
      <c r="D1964" s="2" t="s">
        <v>4</v>
      </c>
      <c r="E1964" s="193" t="s">
        <v>79</v>
      </c>
      <c r="F1964" s="2" t="s">
        <v>372</v>
      </c>
      <c r="G1964" s="2" t="s">
        <v>7</v>
      </c>
      <c r="H1964" s="2" t="s">
        <v>740</v>
      </c>
      <c r="I1964" s="2" t="s">
        <v>882</v>
      </c>
    </row>
    <row r="1965" spans="1:9" ht="21.95" customHeight="1" x14ac:dyDescent="0.25">
      <c r="A1965" s="375">
        <v>53500100101</v>
      </c>
      <c r="B1965" s="323" t="s">
        <v>19</v>
      </c>
      <c r="C1965" s="371"/>
      <c r="D1965" s="352"/>
      <c r="E1965" s="429" t="s">
        <v>713</v>
      </c>
      <c r="F1965" s="222">
        <f>F2035</f>
        <v>40944343.172499999</v>
      </c>
      <c r="G1965" s="222">
        <f>G2035</f>
        <v>57027285.049999997</v>
      </c>
      <c r="H1965" s="222">
        <f>H2035</f>
        <v>10549327.4275</v>
      </c>
      <c r="I1965" s="222">
        <f>I2035</f>
        <v>56997474.630000003</v>
      </c>
    </row>
    <row r="1966" spans="1:9" ht="36" x14ac:dyDescent="0.25">
      <c r="A1966" s="376">
        <v>53500100102</v>
      </c>
      <c r="B1966" s="323" t="s">
        <v>19</v>
      </c>
      <c r="C1966" s="252"/>
      <c r="D1966" s="251"/>
      <c r="E1966" s="299" t="s">
        <v>714</v>
      </c>
      <c r="F1966" s="430">
        <f>F2092</f>
        <v>34044617.950000003</v>
      </c>
      <c r="G1966" s="430">
        <f>G2092</f>
        <v>117947013</v>
      </c>
      <c r="H1966" s="430">
        <f>H2092</f>
        <v>66405759.75</v>
      </c>
      <c r="I1966" s="430">
        <f>I2092</f>
        <v>75999544.159999996</v>
      </c>
    </row>
    <row r="1967" spans="1:9" ht="21.95" customHeight="1" x14ac:dyDescent="0.25">
      <c r="A1967" s="376">
        <v>53500100103</v>
      </c>
      <c r="B1967" s="323" t="s">
        <v>19</v>
      </c>
      <c r="C1967" s="252"/>
      <c r="D1967" s="251"/>
      <c r="E1967" s="299" t="s">
        <v>715</v>
      </c>
      <c r="F1967" s="223">
        <f>F2148</f>
        <v>10292368.148500001</v>
      </c>
      <c r="G1967" s="223">
        <f>G2148</f>
        <v>17628668.41</v>
      </c>
      <c r="H1967" s="223">
        <f>H2148</f>
        <v>10461501.307500001</v>
      </c>
      <c r="I1967" s="223">
        <f>I2148</f>
        <v>30119118.810000002</v>
      </c>
    </row>
    <row r="1968" spans="1:9" ht="21.95" customHeight="1" thickBot="1" x14ac:dyDescent="0.3">
      <c r="A1968" s="377"/>
      <c r="B1968" s="216"/>
      <c r="C1968" s="217"/>
      <c r="D1968" s="216"/>
      <c r="E1968" s="431"/>
      <c r="F1968" s="317"/>
      <c r="G1968" s="318"/>
      <c r="H1968" s="317"/>
      <c r="I1968" s="318"/>
    </row>
    <row r="1969" spans="1:9" ht="21.95" customHeight="1" thickBot="1" x14ac:dyDescent="0.3">
      <c r="A1969" s="378"/>
      <c r="B1969" s="228"/>
      <c r="C1969" s="261"/>
      <c r="D1969" s="228"/>
      <c r="E1969" s="228" t="s">
        <v>51</v>
      </c>
      <c r="F1969" s="302">
        <f>SUM(F1965:F1967)</f>
        <v>85281329.270999998</v>
      </c>
      <c r="G1969" s="302">
        <f>SUM(G1965:G1967)</f>
        <v>192602966.46000001</v>
      </c>
      <c r="H1969" s="302">
        <f>SUM(H1965:H1967)</f>
        <v>87416588.484999999</v>
      </c>
      <c r="I1969" s="302">
        <f>SUM(I1965:I1967)</f>
        <v>163116137.59999999</v>
      </c>
    </row>
    <row r="1970" spans="1:9" ht="21.95" customHeight="1" thickBot="1" x14ac:dyDescent="0.3">
      <c r="A1970" s="1270" t="s">
        <v>385</v>
      </c>
      <c r="B1970" s="1270"/>
      <c r="C1970" s="1270"/>
      <c r="D1970" s="1270"/>
      <c r="E1970" s="1270"/>
      <c r="F1970" s="1270"/>
      <c r="G1970" s="1270"/>
      <c r="H1970" s="1270"/>
      <c r="I1970" s="1270"/>
    </row>
    <row r="1971" spans="1:9" ht="21.95" customHeight="1" thickBot="1" x14ac:dyDescent="0.3">
      <c r="A1971" s="378"/>
      <c r="B1971" s="228"/>
      <c r="C1971" s="261"/>
      <c r="D1971" s="228"/>
      <c r="E1971" s="432" t="s">
        <v>47</v>
      </c>
      <c r="F1971" s="302">
        <f t="shared" ref="F1971:I1972" si="24">F2033+F2090+F2146</f>
        <v>14030060.441</v>
      </c>
      <c r="G1971" s="302">
        <f t="shared" si="24"/>
        <v>89572966.459999993</v>
      </c>
      <c r="H1971" s="302">
        <f t="shared" si="24"/>
        <v>59222224.844999999</v>
      </c>
      <c r="I1971" s="302">
        <f t="shared" si="24"/>
        <v>40386137.600000001</v>
      </c>
    </row>
    <row r="1972" spans="1:9" ht="21.95" customHeight="1" thickBot="1" x14ac:dyDescent="0.3">
      <c r="A1972" s="378"/>
      <c r="B1972" s="228"/>
      <c r="C1972" s="261"/>
      <c r="D1972" s="228"/>
      <c r="E1972" s="432" t="s">
        <v>410</v>
      </c>
      <c r="F1972" s="302">
        <f t="shared" si="24"/>
        <v>71251268.830000013</v>
      </c>
      <c r="G1972" s="302">
        <f t="shared" si="24"/>
        <v>103030000</v>
      </c>
      <c r="H1972" s="302">
        <f t="shared" si="24"/>
        <v>28194363.640000001</v>
      </c>
      <c r="I1972" s="302">
        <f t="shared" si="24"/>
        <v>122730000</v>
      </c>
    </row>
    <row r="1973" spans="1:9" ht="21.95" customHeight="1" thickBot="1" x14ac:dyDescent="0.3">
      <c r="A1973" s="378"/>
      <c r="B1973" s="228"/>
      <c r="C1973" s="261"/>
      <c r="D1973" s="228"/>
      <c r="E1973" s="228" t="s">
        <v>51</v>
      </c>
      <c r="F1973" s="302">
        <f>F1971+F1972</f>
        <v>85281329.271000013</v>
      </c>
      <c r="G1973" s="302">
        <f>G1971+G1972</f>
        <v>192602966.45999998</v>
      </c>
      <c r="H1973" s="302">
        <f>H1971+H1972</f>
        <v>87416588.484999999</v>
      </c>
      <c r="I1973" s="302">
        <f>I1971+I1972</f>
        <v>163116137.59999999</v>
      </c>
    </row>
    <row r="1974" spans="1:9" ht="22.5" x14ac:dyDescent="0.3">
      <c r="A1974" s="1271" t="s">
        <v>0</v>
      </c>
      <c r="B1974" s="1272"/>
      <c r="C1974" s="1272"/>
      <c r="D1974" s="1272"/>
      <c r="E1974" s="1272"/>
      <c r="F1974" s="1272"/>
      <c r="G1974" s="1272"/>
      <c r="H1974" s="1272"/>
      <c r="I1974" s="1273"/>
    </row>
    <row r="1975" spans="1:9" ht="22.5" x14ac:dyDescent="0.3">
      <c r="A1975" s="1238" t="s">
        <v>1</v>
      </c>
      <c r="B1975" s="1239"/>
      <c r="C1975" s="1239"/>
      <c r="D1975" s="1239"/>
      <c r="E1975" s="1239"/>
      <c r="F1975" s="1239"/>
      <c r="G1975" s="1239"/>
      <c r="H1975" s="1239"/>
      <c r="I1975" s="1240"/>
    </row>
    <row r="1976" spans="1:9" ht="22.5" x14ac:dyDescent="0.3">
      <c r="A1976" s="1238" t="s">
        <v>879</v>
      </c>
      <c r="B1976" s="1239"/>
      <c r="C1976" s="1239"/>
      <c r="D1976" s="1239"/>
      <c r="E1976" s="1239"/>
      <c r="F1976" s="1239"/>
      <c r="G1976" s="1239"/>
      <c r="H1976" s="1239"/>
      <c r="I1976" s="1240"/>
    </row>
    <row r="1977" spans="1:9" ht="18.75" customHeight="1" thickBot="1" x14ac:dyDescent="0.35">
      <c r="A1977" s="1274" t="s">
        <v>369</v>
      </c>
      <c r="B1977" s="1274"/>
      <c r="C1977" s="1274"/>
      <c r="D1977" s="1274"/>
      <c r="E1977" s="1274"/>
      <c r="F1977" s="1274"/>
      <c r="G1977" s="1274"/>
      <c r="H1977" s="1274"/>
      <c r="I1977" s="1274"/>
    </row>
    <row r="1978" spans="1:9" thickBot="1" x14ac:dyDescent="0.3">
      <c r="A1978" s="1260" t="s">
        <v>716</v>
      </c>
      <c r="B1978" s="1261"/>
      <c r="C1978" s="1261"/>
      <c r="D1978" s="1261"/>
      <c r="E1978" s="1261"/>
      <c r="F1978" s="1261"/>
      <c r="G1978" s="1261"/>
      <c r="H1978" s="1261"/>
      <c r="I1978" s="1262"/>
    </row>
    <row r="1979" spans="1:9" ht="36.75" thickBot="1" x14ac:dyDescent="0.3">
      <c r="A1979" s="595" t="s">
        <v>370</v>
      </c>
      <c r="B1979" s="511" t="s">
        <v>78</v>
      </c>
      <c r="C1979" s="596" t="s">
        <v>371</v>
      </c>
      <c r="D1979" s="511" t="s">
        <v>4</v>
      </c>
      <c r="E1979" s="574" t="s">
        <v>79</v>
      </c>
      <c r="F1979" s="407" t="s">
        <v>372</v>
      </c>
      <c r="G1979" s="407" t="s">
        <v>7</v>
      </c>
      <c r="H1979" s="407" t="s">
        <v>740</v>
      </c>
      <c r="I1979" s="407" t="s">
        <v>882</v>
      </c>
    </row>
    <row r="1980" spans="1:9" ht="21.95" customHeight="1" x14ac:dyDescent="0.25">
      <c r="A1980" s="685">
        <v>20000000</v>
      </c>
      <c r="B1980" s="271"/>
      <c r="C1980" s="686"/>
      <c r="D1980" s="271"/>
      <c r="E1980" s="687" t="s">
        <v>44</v>
      </c>
      <c r="F1980" s="692"/>
      <c r="G1980" s="692"/>
      <c r="H1980" s="692"/>
      <c r="I1980" s="693"/>
    </row>
    <row r="1981" spans="1:9" ht="21.95" customHeight="1" x14ac:dyDescent="0.25">
      <c r="A1981" s="433">
        <v>21000000</v>
      </c>
      <c r="B1981" s="234"/>
      <c r="C1981" s="434"/>
      <c r="D1981" s="234"/>
      <c r="E1981" s="435" t="s">
        <v>47</v>
      </c>
      <c r="F1981" s="140"/>
      <c r="G1981" s="140"/>
      <c r="H1981" s="140"/>
      <c r="I1981" s="373"/>
    </row>
    <row r="1982" spans="1:9" ht="21.95" customHeight="1" x14ac:dyDescent="0.25">
      <c r="A1982" s="433">
        <v>21010000</v>
      </c>
      <c r="B1982" s="234"/>
      <c r="C1982" s="434"/>
      <c r="D1982" s="234"/>
      <c r="E1982" s="435" t="s">
        <v>392</v>
      </c>
      <c r="F1982" s="140"/>
      <c r="G1982" s="140"/>
      <c r="H1982" s="140"/>
      <c r="I1982" s="373"/>
    </row>
    <row r="1983" spans="1:9" ht="21.95" customHeight="1" x14ac:dyDescent="0.25">
      <c r="A1983" s="381">
        <v>21010103</v>
      </c>
      <c r="B1983" s="238" t="s">
        <v>19</v>
      </c>
      <c r="C1983" s="239"/>
      <c r="D1983" s="19" t="s">
        <v>15</v>
      </c>
      <c r="E1983" s="96" t="s">
        <v>431</v>
      </c>
      <c r="F1983" s="249">
        <v>1660829.5774999999</v>
      </c>
      <c r="G1983" s="249">
        <v>1953917.15</v>
      </c>
      <c r="H1983" s="249">
        <v>1465437.8625</v>
      </c>
      <c r="I1983" s="225">
        <f>'NORMINAL ROLL'!D1160</f>
        <v>1714014</v>
      </c>
    </row>
    <row r="1984" spans="1:9" ht="21.95" customHeight="1" x14ac:dyDescent="0.25">
      <c r="A1984" s="381">
        <v>21010104</v>
      </c>
      <c r="B1984" s="238" t="s">
        <v>19</v>
      </c>
      <c r="C1984" s="239"/>
      <c r="D1984" s="19" t="s">
        <v>15</v>
      </c>
      <c r="E1984" s="96" t="s">
        <v>432</v>
      </c>
      <c r="F1984" s="249">
        <v>1090550</v>
      </c>
      <c r="G1984" s="249">
        <v>1283000</v>
      </c>
      <c r="H1984" s="249">
        <v>962250</v>
      </c>
      <c r="I1984" s="225">
        <f>'NORMINAL ROLL'!D1156</f>
        <v>259103</v>
      </c>
    </row>
    <row r="1985" spans="1:9" ht="21.95" customHeight="1" x14ac:dyDescent="0.25">
      <c r="A1985" s="381">
        <v>21010105</v>
      </c>
      <c r="B1985" s="238" t="s">
        <v>19</v>
      </c>
      <c r="C1985" s="239"/>
      <c r="D1985" s="12"/>
      <c r="E1985" s="96" t="s">
        <v>433</v>
      </c>
      <c r="F1985" s="249"/>
      <c r="G1985" s="249"/>
      <c r="H1985" s="249"/>
      <c r="I1985" s="225"/>
    </row>
    <row r="1986" spans="1:9" ht="21.95" customHeight="1" x14ac:dyDescent="0.25">
      <c r="A1986" s="237">
        <v>21010106</v>
      </c>
      <c r="B1986" s="238" t="s">
        <v>19</v>
      </c>
      <c r="C1986" s="239"/>
      <c r="D1986" s="12"/>
      <c r="E1986" s="96" t="s">
        <v>499</v>
      </c>
      <c r="F1986" s="249"/>
      <c r="G1986" s="249"/>
      <c r="H1986" s="249"/>
      <c r="I1986" s="225"/>
    </row>
    <row r="1987" spans="1:9" ht="21.95" customHeight="1" x14ac:dyDescent="0.25">
      <c r="A1987" s="275"/>
      <c r="B1987" s="238" t="s">
        <v>19</v>
      </c>
      <c r="C1987" s="239"/>
      <c r="D1987" s="12"/>
      <c r="E1987" s="133" t="s">
        <v>435</v>
      </c>
      <c r="F1987" s="249"/>
      <c r="G1987" s="249">
        <v>630000</v>
      </c>
      <c r="H1987" s="249"/>
      <c r="I1987" s="225"/>
    </row>
    <row r="1988" spans="1:9" ht="36" customHeight="1" x14ac:dyDescent="0.25">
      <c r="A1988" s="380">
        <v>21020300</v>
      </c>
      <c r="B1988" s="234"/>
      <c r="C1988" s="235"/>
      <c r="D1988" s="234"/>
      <c r="E1988" s="90" t="s">
        <v>436</v>
      </c>
      <c r="F1988" s="249"/>
      <c r="G1988" s="249"/>
      <c r="H1988" s="249"/>
      <c r="I1988" s="225"/>
    </row>
    <row r="1989" spans="1:9" ht="21.95" customHeight="1" x14ac:dyDescent="0.25">
      <c r="A1989" s="381">
        <v>21020301</v>
      </c>
      <c r="B1989" s="238" t="s">
        <v>19</v>
      </c>
      <c r="C1989" s="239"/>
      <c r="D1989" s="19" t="s">
        <v>15</v>
      </c>
      <c r="E1989" s="133" t="s">
        <v>435</v>
      </c>
      <c r="F1989" s="249">
        <v>172248.67499999999</v>
      </c>
      <c r="G1989" s="249">
        <v>202645.5</v>
      </c>
      <c r="H1989" s="249">
        <v>151984.125</v>
      </c>
      <c r="I1989" s="225">
        <f>'NORMINAL ROLL'!E1160</f>
        <v>530691</v>
      </c>
    </row>
    <row r="1990" spans="1:9" ht="21.95" customHeight="1" x14ac:dyDescent="0.25">
      <c r="A1990" s="381">
        <v>21020302</v>
      </c>
      <c r="B1990" s="238" t="s">
        <v>19</v>
      </c>
      <c r="C1990" s="239"/>
      <c r="D1990" s="19" t="s">
        <v>15</v>
      </c>
      <c r="E1990" s="133" t="s">
        <v>438</v>
      </c>
      <c r="F1990" s="249">
        <v>97920.04250000001</v>
      </c>
      <c r="G1990" s="249">
        <v>115200.05</v>
      </c>
      <c r="H1990" s="249">
        <v>86400.037500000006</v>
      </c>
      <c r="I1990" s="225">
        <f>'NORMINAL ROLL'!F1160</f>
        <v>303252</v>
      </c>
    </row>
    <row r="1991" spans="1:9" ht="21.95" customHeight="1" x14ac:dyDescent="0.25">
      <c r="A1991" s="381">
        <v>21020303</v>
      </c>
      <c r="B1991" s="238" t="s">
        <v>19</v>
      </c>
      <c r="C1991" s="239"/>
      <c r="D1991" s="19" t="s">
        <v>15</v>
      </c>
      <c r="E1991" s="133" t="s">
        <v>439</v>
      </c>
      <c r="F1991" s="249">
        <v>3344.75</v>
      </c>
      <c r="G1991" s="249">
        <v>3935</v>
      </c>
      <c r="H1991" s="249">
        <v>2951.25</v>
      </c>
      <c r="I1991" s="225">
        <f>'NORMINAL ROLL'!G1160</f>
        <v>19440</v>
      </c>
    </row>
    <row r="1992" spans="1:9" ht="21.95" customHeight="1" x14ac:dyDescent="0.25">
      <c r="A1992" s="381">
        <v>21020304</v>
      </c>
      <c r="B1992" s="238" t="s">
        <v>19</v>
      </c>
      <c r="C1992" s="239"/>
      <c r="D1992" s="12"/>
      <c r="E1992" s="133" t="s">
        <v>398</v>
      </c>
      <c r="F1992" s="249">
        <v>27562.2955</v>
      </c>
      <c r="G1992" s="249">
        <v>32426.23</v>
      </c>
      <c r="H1992" s="249">
        <v>24319.672500000001</v>
      </c>
      <c r="I1992" s="225">
        <f>'NORMINAL ROLL'!H1160</f>
        <v>75813</v>
      </c>
    </row>
    <row r="1993" spans="1:9" ht="21.95" customHeight="1" x14ac:dyDescent="0.25">
      <c r="A1993" s="381"/>
      <c r="B1993" s="238"/>
      <c r="C1993" s="239"/>
      <c r="D1993" s="12"/>
      <c r="E1993" s="133" t="s">
        <v>477</v>
      </c>
      <c r="F1993" s="249"/>
      <c r="G1993" s="249"/>
      <c r="H1993" s="249"/>
      <c r="I1993" s="225">
        <f>'NORMINAL ROLL'!M1160</f>
        <v>960000</v>
      </c>
    </row>
    <row r="1994" spans="1:9" ht="21.95" customHeight="1" x14ac:dyDescent="0.25">
      <c r="A1994" s="381">
        <v>21020312</v>
      </c>
      <c r="B1994" s="238" t="s">
        <v>19</v>
      </c>
      <c r="C1994" s="239"/>
      <c r="D1994" s="12"/>
      <c r="E1994" s="133" t="s">
        <v>440</v>
      </c>
      <c r="F1994" s="249"/>
      <c r="G1994" s="249"/>
      <c r="H1994" s="249"/>
      <c r="I1994" s="225"/>
    </row>
    <row r="1995" spans="1:9" ht="21.95" customHeight="1" x14ac:dyDescent="0.25">
      <c r="A1995" s="381">
        <v>21020315</v>
      </c>
      <c r="B1995" s="238" t="s">
        <v>19</v>
      </c>
      <c r="C1995" s="239"/>
      <c r="D1995" s="12"/>
      <c r="E1995" s="133" t="s">
        <v>441</v>
      </c>
      <c r="F1995" s="249">
        <v>27562.2955</v>
      </c>
      <c r="G1995" s="249">
        <v>32426.23</v>
      </c>
      <c r="H1995" s="249">
        <v>24319.672500000001</v>
      </c>
      <c r="I1995" s="225">
        <f>'NORMINAL ROLL'!I1160</f>
        <v>123813</v>
      </c>
    </row>
    <row r="1996" spans="1:9" ht="21.95" customHeight="1" x14ac:dyDescent="0.25">
      <c r="A1996" s="237">
        <v>21020314</v>
      </c>
      <c r="B1996" s="238" t="s">
        <v>19</v>
      </c>
      <c r="C1996" s="239"/>
      <c r="D1996" s="12"/>
      <c r="E1996" s="133" t="s">
        <v>521</v>
      </c>
      <c r="F1996" s="249"/>
      <c r="G1996" s="249"/>
      <c r="H1996" s="249"/>
      <c r="I1996" s="225">
        <f>'NORMINAL ROLL'!K1160</f>
        <v>275256</v>
      </c>
    </row>
    <row r="1997" spans="1:9" ht="21.95" customHeight="1" x14ac:dyDescent="0.25">
      <c r="A1997" s="237">
        <v>21020305</v>
      </c>
      <c r="B1997" s="238" t="s">
        <v>19</v>
      </c>
      <c r="C1997" s="239"/>
      <c r="D1997" s="12"/>
      <c r="E1997" s="133" t="s">
        <v>522</v>
      </c>
      <c r="F1997" s="249"/>
      <c r="G1997" s="249"/>
      <c r="H1997" s="249"/>
      <c r="I1997" s="225"/>
    </row>
    <row r="1998" spans="1:9" ht="21.95" customHeight="1" x14ac:dyDescent="0.25">
      <c r="A1998" s="237">
        <v>21020306</v>
      </c>
      <c r="B1998" s="238" t="s">
        <v>19</v>
      </c>
      <c r="C1998" s="239"/>
      <c r="D1998" s="12"/>
      <c r="E1998" s="133" t="s">
        <v>523</v>
      </c>
      <c r="F1998" s="249"/>
      <c r="G1998" s="249"/>
      <c r="H1998" s="249"/>
      <c r="I1998" s="225">
        <f>'NORMINAL ROLL'!J1160</f>
        <v>15120</v>
      </c>
    </row>
    <row r="1999" spans="1:9" ht="21.95" customHeight="1" x14ac:dyDescent="0.25">
      <c r="A1999" s="380">
        <v>21020400</v>
      </c>
      <c r="B1999" s="234"/>
      <c r="C1999" s="235"/>
      <c r="D1999" s="234"/>
      <c r="E1999" s="90" t="s">
        <v>451</v>
      </c>
      <c r="F1999" s="249"/>
      <c r="G1999" s="249"/>
      <c r="H1999" s="249"/>
      <c r="I1999" s="225"/>
    </row>
    <row r="2000" spans="1:9" ht="21.95" customHeight="1" x14ac:dyDescent="0.25">
      <c r="A2000" s="381">
        <v>21020401</v>
      </c>
      <c r="B2000" s="238" t="s">
        <v>19</v>
      </c>
      <c r="C2000" s="239"/>
      <c r="D2000" s="12"/>
      <c r="E2000" s="133" t="s">
        <v>437</v>
      </c>
      <c r="F2000" s="249">
        <v>333771.2</v>
      </c>
      <c r="G2000" s="249">
        <v>392672</v>
      </c>
      <c r="H2000" s="249">
        <v>294504</v>
      </c>
      <c r="I2000" s="225">
        <f>'NORMINAL ROLL'!E1156</f>
        <v>90686.049999999988</v>
      </c>
    </row>
    <row r="2001" spans="1:9" ht="21.95" customHeight="1" x14ac:dyDescent="0.25">
      <c r="A2001" s="381">
        <v>21020402</v>
      </c>
      <c r="B2001" s="238" t="s">
        <v>19</v>
      </c>
      <c r="C2001" s="239"/>
      <c r="D2001" s="12"/>
      <c r="E2001" s="133" t="s">
        <v>438</v>
      </c>
      <c r="F2001" s="249">
        <v>212950.5</v>
      </c>
      <c r="G2001" s="249">
        <v>250530</v>
      </c>
      <c r="H2001" s="249">
        <v>187897.5</v>
      </c>
      <c r="I2001" s="225">
        <f>'NORMINAL ROLL'!F1156</f>
        <v>51820.600000000006</v>
      </c>
    </row>
    <row r="2002" spans="1:9" ht="21.95" customHeight="1" x14ac:dyDescent="0.25">
      <c r="A2002" s="381">
        <v>21020403</v>
      </c>
      <c r="B2002" s="238" t="s">
        <v>19</v>
      </c>
      <c r="C2002" s="239"/>
      <c r="D2002" s="12"/>
      <c r="E2002" s="133" t="s">
        <v>439</v>
      </c>
      <c r="F2002" s="249">
        <v>33592.110499999995</v>
      </c>
      <c r="G2002" s="249">
        <v>39520.129999999997</v>
      </c>
      <c r="H2002" s="249">
        <v>29640.097499999996</v>
      </c>
      <c r="I2002" s="225">
        <f>'NORMINAL ROLL'!G1156</f>
        <v>7640</v>
      </c>
    </row>
    <row r="2003" spans="1:9" ht="21.95" customHeight="1" x14ac:dyDescent="0.25">
      <c r="A2003" s="381">
        <v>21020404</v>
      </c>
      <c r="B2003" s="238" t="s">
        <v>19</v>
      </c>
      <c r="C2003" s="239"/>
      <c r="D2003" s="12"/>
      <c r="E2003" s="133" t="s">
        <v>398</v>
      </c>
      <c r="F2003" s="249">
        <v>38680.422999999995</v>
      </c>
      <c r="G2003" s="249">
        <v>45506.38</v>
      </c>
      <c r="H2003" s="249">
        <v>34129.784999999996</v>
      </c>
      <c r="I2003" s="225">
        <f>'NORMINAL ROLL'!H1156</f>
        <v>12955.150000000001</v>
      </c>
    </row>
    <row r="2004" spans="1:9" ht="21.95" customHeight="1" x14ac:dyDescent="0.25">
      <c r="A2004" s="381"/>
      <c r="B2004" s="238"/>
      <c r="C2004" s="239"/>
      <c r="D2004" s="12"/>
      <c r="E2004" s="133" t="s">
        <v>477</v>
      </c>
      <c r="F2004" s="249"/>
      <c r="G2004" s="249"/>
      <c r="H2004" s="249"/>
      <c r="I2004" s="225">
        <f>'NORMINAL ROLL'!M1156</f>
        <v>480000</v>
      </c>
    </row>
    <row r="2005" spans="1:9" ht="21.95" customHeight="1" x14ac:dyDescent="0.25">
      <c r="A2005" s="381">
        <v>21020412</v>
      </c>
      <c r="B2005" s="238" t="s">
        <v>19</v>
      </c>
      <c r="C2005" s="239"/>
      <c r="D2005" s="12"/>
      <c r="E2005" s="133" t="s">
        <v>440</v>
      </c>
      <c r="F2005" s="249"/>
      <c r="G2005" s="249"/>
      <c r="H2005" s="249"/>
      <c r="I2005" s="225"/>
    </row>
    <row r="2006" spans="1:9" ht="21.95" customHeight="1" x14ac:dyDescent="0.25">
      <c r="A2006" s="381">
        <v>21020415</v>
      </c>
      <c r="B2006" s="238" t="s">
        <v>19</v>
      </c>
      <c r="C2006" s="239"/>
      <c r="D2006" s="12"/>
      <c r="E2006" s="133" t="s">
        <v>441</v>
      </c>
      <c r="F2006" s="249">
        <v>38680.422999999995</v>
      </c>
      <c r="G2006" s="249">
        <v>45506.38</v>
      </c>
      <c r="H2006" s="249">
        <v>34129.784999999996</v>
      </c>
      <c r="I2006" s="225">
        <f>'NORMINAL ROLL'!I1156</f>
        <v>77870.83</v>
      </c>
    </row>
    <row r="2007" spans="1:9" ht="21.95" customHeight="1" x14ac:dyDescent="0.25">
      <c r="A2007" s="380">
        <v>21020500</v>
      </c>
      <c r="B2007" s="234"/>
      <c r="C2007" s="235"/>
      <c r="D2007" s="234"/>
      <c r="E2007" s="90" t="s">
        <v>452</v>
      </c>
      <c r="F2007" s="249"/>
      <c r="G2007" s="249"/>
      <c r="H2007" s="249"/>
      <c r="I2007" s="225"/>
    </row>
    <row r="2008" spans="1:9" ht="21.95" customHeight="1" x14ac:dyDescent="0.25">
      <c r="A2008" s="381">
        <v>21020501</v>
      </c>
      <c r="B2008" s="238" t="s">
        <v>19</v>
      </c>
      <c r="C2008" s="239"/>
      <c r="D2008" s="12"/>
      <c r="E2008" s="133" t="s">
        <v>437</v>
      </c>
      <c r="F2008" s="249"/>
      <c r="G2008" s="249"/>
      <c r="H2008" s="249"/>
      <c r="I2008" s="225"/>
    </row>
    <row r="2009" spans="1:9" ht="21.95" customHeight="1" x14ac:dyDescent="0.25">
      <c r="A2009" s="382">
        <v>21020502</v>
      </c>
      <c r="B2009" s="238" t="s">
        <v>19</v>
      </c>
      <c r="C2009" s="247"/>
      <c r="D2009" s="12"/>
      <c r="E2009" s="133" t="s">
        <v>438</v>
      </c>
      <c r="F2009" s="249"/>
      <c r="G2009" s="249"/>
      <c r="H2009" s="249"/>
      <c r="I2009" s="225"/>
    </row>
    <row r="2010" spans="1:9" ht="21.95" customHeight="1" x14ac:dyDescent="0.25">
      <c r="A2010" s="382">
        <v>21020503</v>
      </c>
      <c r="B2010" s="238" t="s">
        <v>19</v>
      </c>
      <c r="C2010" s="247"/>
      <c r="D2010" s="12"/>
      <c r="E2010" s="133" t="s">
        <v>439</v>
      </c>
      <c r="F2010" s="249"/>
      <c r="G2010" s="249"/>
      <c r="H2010" s="249"/>
      <c r="I2010" s="225"/>
    </row>
    <row r="2011" spans="1:9" ht="21.95" customHeight="1" x14ac:dyDescent="0.25">
      <c r="A2011" s="382">
        <v>21020504</v>
      </c>
      <c r="B2011" s="238" t="s">
        <v>19</v>
      </c>
      <c r="C2011" s="247"/>
      <c r="D2011" s="12"/>
      <c r="E2011" s="133" t="s">
        <v>398</v>
      </c>
      <c r="F2011" s="249"/>
      <c r="G2011" s="249"/>
      <c r="H2011" s="249"/>
      <c r="I2011" s="225"/>
    </row>
    <row r="2012" spans="1:9" ht="21.95" customHeight="1" x14ac:dyDescent="0.25">
      <c r="A2012" s="382">
        <v>21020512</v>
      </c>
      <c r="B2012" s="238" t="s">
        <v>19</v>
      </c>
      <c r="C2012" s="247"/>
      <c r="D2012" s="12"/>
      <c r="E2012" s="133" t="s">
        <v>440</v>
      </c>
      <c r="F2012" s="249"/>
      <c r="G2012" s="249"/>
      <c r="H2012" s="249"/>
      <c r="I2012" s="225"/>
    </row>
    <row r="2013" spans="1:9" ht="21.95" customHeight="1" x14ac:dyDescent="0.25">
      <c r="A2013" s="382">
        <v>21020515</v>
      </c>
      <c r="B2013" s="238" t="s">
        <v>19</v>
      </c>
      <c r="C2013" s="247"/>
      <c r="D2013" s="12"/>
      <c r="E2013" s="133" t="s">
        <v>441</v>
      </c>
      <c r="F2013" s="249"/>
      <c r="G2013" s="249"/>
      <c r="H2013" s="249"/>
      <c r="I2013" s="225"/>
    </row>
    <row r="2014" spans="1:9" ht="21.95" customHeight="1" x14ac:dyDescent="0.25">
      <c r="A2014" s="383">
        <v>21020600</v>
      </c>
      <c r="B2014" s="244"/>
      <c r="C2014" s="245"/>
      <c r="D2014" s="244"/>
      <c r="E2014" s="90" t="s">
        <v>408</v>
      </c>
      <c r="F2014" s="249"/>
      <c r="G2014" s="249"/>
      <c r="H2014" s="249"/>
      <c r="I2014" s="225"/>
    </row>
    <row r="2015" spans="1:9" ht="41.25" customHeight="1" x14ac:dyDescent="0.25">
      <c r="A2015" s="436">
        <v>21020605</v>
      </c>
      <c r="B2015" s="238" t="s">
        <v>19</v>
      </c>
      <c r="C2015" s="437"/>
      <c r="D2015" s="12"/>
      <c r="E2015" s="438" t="s">
        <v>717</v>
      </c>
      <c r="F2015" s="140"/>
      <c r="G2015" s="140">
        <v>2000000</v>
      </c>
      <c r="H2015" s="140"/>
      <c r="I2015" s="140">
        <v>2000000</v>
      </c>
    </row>
    <row r="2016" spans="1:9" ht="21.95" customHeight="1" x14ac:dyDescent="0.25">
      <c r="A2016" s="376">
        <v>22020000</v>
      </c>
      <c r="B2016" s="251"/>
      <c r="C2016" s="252"/>
      <c r="D2016" s="251"/>
      <c r="E2016" s="171" t="s">
        <v>410</v>
      </c>
      <c r="F2016" s="249"/>
      <c r="G2016" s="249"/>
      <c r="H2016" s="249"/>
      <c r="I2016" s="249"/>
    </row>
    <row r="2017" spans="1:9" ht="21.95" customHeight="1" x14ac:dyDescent="0.25">
      <c r="A2017" s="376">
        <v>22020100</v>
      </c>
      <c r="B2017" s="251"/>
      <c r="C2017" s="252"/>
      <c r="D2017" s="251"/>
      <c r="E2017" s="171" t="s">
        <v>468</v>
      </c>
      <c r="F2017" s="249"/>
      <c r="G2017" s="249"/>
      <c r="H2017" s="249"/>
      <c r="I2017" s="249"/>
    </row>
    <row r="2018" spans="1:9" ht="21.95" customHeight="1" x14ac:dyDescent="0.3">
      <c r="A2018" s="615">
        <v>22020101</v>
      </c>
      <c r="B2018" s="238" t="s">
        <v>19</v>
      </c>
      <c r="C2018" s="369"/>
      <c r="D2018" s="366"/>
      <c r="E2018" s="365" t="s">
        <v>469</v>
      </c>
      <c r="F2018" s="384"/>
      <c r="G2018" s="249"/>
      <c r="H2018" s="384"/>
      <c r="I2018" s="249"/>
    </row>
    <row r="2019" spans="1:9" ht="21.95" customHeight="1" x14ac:dyDescent="0.3">
      <c r="A2019" s="615">
        <v>22020102</v>
      </c>
      <c r="B2019" s="238" t="s">
        <v>19</v>
      </c>
      <c r="C2019" s="369"/>
      <c r="D2019" s="366"/>
      <c r="E2019" s="365" t="s">
        <v>412</v>
      </c>
      <c r="F2019" s="384"/>
      <c r="G2019" s="249"/>
      <c r="H2019" s="384"/>
      <c r="I2019" s="249"/>
    </row>
    <row r="2020" spans="1:9" ht="21.95" customHeight="1" x14ac:dyDescent="0.3">
      <c r="A2020" s="615">
        <v>22020103</v>
      </c>
      <c r="B2020" s="238" t="s">
        <v>19</v>
      </c>
      <c r="C2020" s="369"/>
      <c r="D2020" s="366"/>
      <c r="E2020" s="365" t="s">
        <v>470</v>
      </c>
      <c r="F2020" s="384"/>
      <c r="G2020" s="249"/>
      <c r="H2020" s="384"/>
      <c r="I2020" s="249"/>
    </row>
    <row r="2021" spans="1:9" ht="21.95" customHeight="1" x14ac:dyDescent="0.3">
      <c r="A2021" s="615">
        <v>22020104</v>
      </c>
      <c r="B2021" s="238" t="s">
        <v>19</v>
      </c>
      <c r="C2021" s="369"/>
      <c r="D2021" s="366"/>
      <c r="E2021" s="365" t="s">
        <v>413</v>
      </c>
      <c r="F2021" s="384"/>
      <c r="G2021" s="249"/>
      <c r="H2021" s="384"/>
      <c r="I2021" s="249"/>
    </row>
    <row r="2022" spans="1:9" ht="21.95" customHeight="1" x14ac:dyDescent="0.25">
      <c r="A2022" s="439">
        <v>22020200</v>
      </c>
      <c r="B2022" s="251"/>
      <c r="C2022" s="440"/>
      <c r="D2022" s="251"/>
      <c r="E2022" s="441" t="s">
        <v>718</v>
      </c>
      <c r="F2022" s="140"/>
      <c r="G2022" s="140"/>
      <c r="H2022" s="140"/>
      <c r="I2022" s="140"/>
    </row>
    <row r="2023" spans="1:9" ht="21.95" customHeight="1" x14ac:dyDescent="0.25">
      <c r="A2023" s="442">
        <v>22020205</v>
      </c>
      <c r="B2023" s="238" t="s">
        <v>19</v>
      </c>
      <c r="C2023" s="443"/>
      <c r="D2023" s="12"/>
      <c r="E2023" s="444" t="s">
        <v>719</v>
      </c>
      <c r="F2023" s="140"/>
      <c r="G2023" s="140"/>
      <c r="H2023" s="140"/>
      <c r="I2023" s="140"/>
    </row>
    <row r="2024" spans="1:9" ht="21.95" customHeight="1" x14ac:dyDescent="0.25">
      <c r="A2024" s="442">
        <v>22020300</v>
      </c>
      <c r="B2024" s="12"/>
      <c r="C2024" s="443"/>
      <c r="D2024" s="12"/>
      <c r="E2024" s="441" t="s">
        <v>720</v>
      </c>
      <c r="F2024" s="140"/>
      <c r="G2024" s="140"/>
      <c r="H2024" s="140"/>
      <c r="I2024" s="140"/>
    </row>
    <row r="2025" spans="1:9" ht="21.95" customHeight="1" x14ac:dyDescent="0.25">
      <c r="A2025" s="442">
        <v>22020313</v>
      </c>
      <c r="B2025" s="238" t="s">
        <v>19</v>
      </c>
      <c r="C2025" s="443"/>
      <c r="D2025" s="12"/>
      <c r="E2025" s="444" t="s">
        <v>447</v>
      </c>
      <c r="F2025" s="140"/>
      <c r="G2025" s="140"/>
      <c r="H2025" s="140"/>
      <c r="I2025" s="140"/>
    </row>
    <row r="2026" spans="1:9" ht="21.95" customHeight="1" x14ac:dyDescent="0.25">
      <c r="A2026" s="439">
        <v>22020400</v>
      </c>
      <c r="B2026" s="251"/>
      <c r="C2026" s="440"/>
      <c r="D2026" s="251"/>
      <c r="E2026" s="445" t="s">
        <v>527</v>
      </c>
      <c r="F2026" s="140"/>
      <c r="G2026" s="140"/>
      <c r="H2026" s="140"/>
      <c r="I2026" s="140"/>
    </row>
    <row r="2027" spans="1:9" ht="21.95" customHeight="1" x14ac:dyDescent="0.25">
      <c r="A2027" s="442" t="s">
        <v>721</v>
      </c>
      <c r="B2027" s="238" t="s">
        <v>19</v>
      </c>
      <c r="C2027" s="443"/>
      <c r="D2027" s="12"/>
      <c r="E2027" s="444" t="s">
        <v>722</v>
      </c>
      <c r="F2027" s="140">
        <v>17231001.780000001</v>
      </c>
      <c r="G2027" s="140">
        <v>30000000</v>
      </c>
      <c r="H2027" s="140">
        <v>6640000</v>
      </c>
      <c r="I2027" s="140">
        <v>30000000</v>
      </c>
    </row>
    <row r="2028" spans="1:9" ht="21.95" customHeight="1" x14ac:dyDescent="0.25">
      <c r="A2028" s="442">
        <v>22020406</v>
      </c>
      <c r="B2028" s="238" t="s">
        <v>19</v>
      </c>
      <c r="C2028" s="443"/>
      <c r="D2028" s="12"/>
      <c r="E2028" s="444" t="s">
        <v>528</v>
      </c>
      <c r="F2028" s="140">
        <v>19975649.100000001</v>
      </c>
      <c r="G2028" s="140">
        <v>20000000</v>
      </c>
      <c r="H2028" s="140">
        <v>611363.64</v>
      </c>
      <c r="I2028" s="140">
        <v>20000000</v>
      </c>
    </row>
    <row r="2029" spans="1:9" ht="21.95" customHeight="1" x14ac:dyDescent="0.25">
      <c r="A2029" s="442">
        <v>22020800</v>
      </c>
      <c r="B2029" s="12"/>
      <c r="C2029" s="443"/>
      <c r="D2029" s="12"/>
      <c r="E2029" s="441" t="s">
        <v>723</v>
      </c>
      <c r="F2029" s="140"/>
      <c r="G2029" s="140"/>
      <c r="H2029" s="140"/>
      <c r="I2029" s="373"/>
    </row>
    <row r="2030" spans="1:9" ht="21.95" customHeight="1" x14ac:dyDescent="0.25">
      <c r="A2030" s="442">
        <v>22020805</v>
      </c>
      <c r="B2030" s="238" t="s">
        <v>19</v>
      </c>
      <c r="C2030" s="443"/>
      <c r="D2030" s="12"/>
      <c r="E2030" s="444" t="s">
        <v>724</v>
      </c>
      <c r="F2030" s="140"/>
      <c r="G2030" s="140"/>
      <c r="H2030" s="140"/>
      <c r="I2030" s="373"/>
    </row>
    <row r="2031" spans="1:9" ht="21.75" customHeight="1" x14ac:dyDescent="0.25">
      <c r="A2031" s="439">
        <v>22040100</v>
      </c>
      <c r="B2031" s="251"/>
      <c r="C2031" s="440"/>
      <c r="D2031" s="251"/>
      <c r="E2031" s="445" t="s">
        <v>693</v>
      </c>
      <c r="F2031" s="140"/>
      <c r="G2031" s="140"/>
      <c r="H2031" s="140"/>
      <c r="I2031" s="373"/>
    </row>
    <row r="2032" spans="1:9" ht="33.75" customHeight="1" thickBot="1" x14ac:dyDescent="0.3">
      <c r="A2032" s="690">
        <v>22040109</v>
      </c>
      <c r="B2032" s="603" t="s">
        <v>19</v>
      </c>
      <c r="C2032" s="691"/>
      <c r="D2032" s="605"/>
      <c r="E2032" s="694" t="s">
        <v>725</v>
      </c>
      <c r="F2032" s="695"/>
      <c r="G2032" s="695"/>
      <c r="H2032" s="695"/>
      <c r="I2032" s="696"/>
    </row>
    <row r="2033" spans="1:9" ht="21.95" customHeight="1" thickBot="1" x14ac:dyDescent="0.3">
      <c r="A2033" s="461"/>
      <c r="B2033" s="462"/>
      <c r="C2033" s="463"/>
      <c r="D2033" s="462"/>
      <c r="E2033" s="681" t="s">
        <v>449</v>
      </c>
      <c r="F2033" s="460">
        <f>SUM(F1983:F2015)</f>
        <v>3737692.2924999995</v>
      </c>
      <c r="G2033" s="460">
        <f>SUM(G1983:G2015)</f>
        <v>7027285.0499999998</v>
      </c>
      <c r="H2033" s="460">
        <f>SUM(H1983:H2015)</f>
        <v>3297963.7875000001</v>
      </c>
      <c r="I2033" s="460">
        <f>SUM(I1983:I2015)</f>
        <v>6997474.6299999999</v>
      </c>
    </row>
    <row r="2034" spans="1:9" ht="21.95" customHeight="1" thickBot="1" x14ac:dyDescent="0.3">
      <c r="A2034" s="378"/>
      <c r="B2034" s="228"/>
      <c r="C2034" s="261"/>
      <c r="D2034" s="228"/>
      <c r="E2034" s="446" t="s">
        <v>410</v>
      </c>
      <c r="F2034" s="336">
        <f>SUM(F2018:F2032)</f>
        <v>37206650.880000003</v>
      </c>
      <c r="G2034" s="336">
        <f>SUM(G2018:G2032)</f>
        <v>50000000</v>
      </c>
      <c r="H2034" s="336">
        <f>SUM(H2018:H2032)</f>
        <v>7251363.6399999997</v>
      </c>
      <c r="I2034" s="336">
        <f>SUM(I2018:I2032)</f>
        <v>50000000</v>
      </c>
    </row>
    <row r="2035" spans="1:9" ht="21.95" customHeight="1" thickBot="1" x14ac:dyDescent="0.3">
      <c r="A2035" s="447"/>
      <c r="B2035" s="265"/>
      <c r="C2035" s="266"/>
      <c r="D2035" s="267"/>
      <c r="E2035" s="446" t="s">
        <v>51</v>
      </c>
      <c r="F2035" s="343">
        <f>F2033+F2034</f>
        <v>40944343.172499999</v>
      </c>
      <c r="G2035" s="343">
        <f>G2033+G2034</f>
        <v>57027285.049999997</v>
      </c>
      <c r="H2035" s="343">
        <f>H2033+H2034</f>
        <v>10549327.4275</v>
      </c>
      <c r="I2035" s="343">
        <f>I2033+I2034</f>
        <v>56997474.630000003</v>
      </c>
    </row>
    <row r="2036" spans="1:9" ht="22.5" x14ac:dyDescent="0.3">
      <c r="A2036" s="1271" t="s">
        <v>0</v>
      </c>
      <c r="B2036" s="1272"/>
      <c r="C2036" s="1272"/>
      <c r="D2036" s="1272"/>
      <c r="E2036" s="1272"/>
      <c r="F2036" s="1272"/>
      <c r="G2036" s="1272"/>
      <c r="H2036" s="1272"/>
      <c r="I2036" s="1273"/>
    </row>
    <row r="2037" spans="1:9" ht="22.5" x14ac:dyDescent="0.3">
      <c r="A2037" s="1238" t="s">
        <v>1</v>
      </c>
      <c r="B2037" s="1239"/>
      <c r="C2037" s="1239"/>
      <c r="D2037" s="1239"/>
      <c r="E2037" s="1239"/>
      <c r="F2037" s="1239"/>
      <c r="G2037" s="1239"/>
      <c r="H2037" s="1239"/>
      <c r="I2037" s="1240"/>
    </row>
    <row r="2038" spans="1:9" ht="27.75" customHeight="1" x14ac:dyDescent="0.3">
      <c r="A2038" s="1238" t="s">
        <v>879</v>
      </c>
      <c r="B2038" s="1239"/>
      <c r="C2038" s="1239"/>
      <c r="D2038" s="1239"/>
      <c r="E2038" s="1239"/>
      <c r="F2038" s="1239"/>
      <c r="G2038" s="1239"/>
      <c r="H2038" s="1239"/>
      <c r="I2038" s="1240"/>
    </row>
    <row r="2039" spans="1:9" ht="35.1" customHeight="1" thickBot="1" x14ac:dyDescent="0.35">
      <c r="A2039" s="1274" t="s">
        <v>369</v>
      </c>
      <c r="B2039" s="1274"/>
      <c r="C2039" s="1274"/>
      <c r="D2039" s="1274"/>
      <c r="E2039" s="1274"/>
      <c r="F2039" s="1274"/>
      <c r="G2039" s="1274"/>
      <c r="H2039" s="1274"/>
      <c r="I2039" s="1274"/>
    </row>
    <row r="2040" spans="1:9" thickBot="1" x14ac:dyDescent="0.3">
      <c r="A2040" s="1267" t="s">
        <v>726</v>
      </c>
      <c r="B2040" s="1268"/>
      <c r="C2040" s="1268"/>
      <c r="D2040" s="1268"/>
      <c r="E2040" s="1268"/>
      <c r="F2040" s="1268"/>
      <c r="G2040" s="1268"/>
      <c r="H2040" s="1268"/>
      <c r="I2040" s="1269"/>
    </row>
    <row r="2041" spans="1:9" ht="36.75" thickBot="1" x14ac:dyDescent="0.3">
      <c r="A2041" s="595" t="s">
        <v>370</v>
      </c>
      <c r="B2041" s="511" t="s">
        <v>78</v>
      </c>
      <c r="C2041" s="596" t="s">
        <v>371</v>
      </c>
      <c r="D2041" s="511" t="s">
        <v>4</v>
      </c>
      <c r="E2041" s="574" t="s">
        <v>79</v>
      </c>
      <c r="F2041" s="407" t="s">
        <v>372</v>
      </c>
      <c r="G2041" s="407" t="s">
        <v>7</v>
      </c>
      <c r="H2041" s="407" t="s">
        <v>740</v>
      </c>
      <c r="I2041" s="407" t="s">
        <v>882</v>
      </c>
    </row>
    <row r="2042" spans="1:9" ht="21.95" customHeight="1" x14ac:dyDescent="0.25">
      <c r="A2042" s="685">
        <v>20000000</v>
      </c>
      <c r="B2042" s="271"/>
      <c r="C2042" s="686"/>
      <c r="D2042" s="271"/>
      <c r="E2042" s="687" t="s">
        <v>44</v>
      </c>
      <c r="F2042" s="688"/>
      <c r="G2042" s="688"/>
      <c r="H2042" s="688"/>
      <c r="I2042" s="689"/>
    </row>
    <row r="2043" spans="1:9" ht="21.95" customHeight="1" x14ac:dyDescent="0.25">
      <c r="A2043" s="433">
        <v>21000000</v>
      </c>
      <c r="B2043" s="234"/>
      <c r="C2043" s="434"/>
      <c r="D2043" s="234"/>
      <c r="E2043" s="435" t="s">
        <v>47</v>
      </c>
      <c r="F2043" s="448"/>
      <c r="G2043" s="448"/>
      <c r="H2043" s="448"/>
      <c r="I2043" s="449"/>
    </row>
    <row r="2044" spans="1:9" ht="21.95" customHeight="1" x14ac:dyDescent="0.25">
      <c r="A2044" s="433">
        <v>21010000</v>
      </c>
      <c r="B2044" s="234"/>
      <c r="C2044" s="434"/>
      <c r="D2044" s="234"/>
      <c r="E2044" s="435" t="s">
        <v>392</v>
      </c>
      <c r="F2044" s="140"/>
      <c r="G2044" s="140"/>
      <c r="H2044" s="140"/>
      <c r="I2044" s="373"/>
    </row>
    <row r="2045" spans="1:9" ht="21.95" customHeight="1" x14ac:dyDescent="0.25">
      <c r="A2045" s="433">
        <v>21010300</v>
      </c>
      <c r="B2045" s="234"/>
      <c r="C2045" s="434"/>
      <c r="D2045" s="234"/>
      <c r="E2045" s="450" t="s">
        <v>589</v>
      </c>
      <c r="F2045" s="249"/>
      <c r="G2045" s="140"/>
      <c r="H2045" s="140"/>
      <c r="I2045" s="373"/>
    </row>
    <row r="2046" spans="1:9" ht="21.95" customHeight="1" x14ac:dyDescent="0.25">
      <c r="A2046" s="451">
        <v>21010302</v>
      </c>
      <c r="B2046" s="238" t="s">
        <v>19</v>
      </c>
      <c r="C2046" s="452"/>
      <c r="D2046" s="12"/>
      <c r="E2046" s="453" t="s">
        <v>590</v>
      </c>
      <c r="F2046" s="249">
        <v>10188678</v>
      </c>
      <c r="G2046" s="140">
        <v>11986680</v>
      </c>
      <c r="H2046" s="249">
        <v>8990010</v>
      </c>
      <c r="I2046" s="225">
        <f>'NORMINAL ROLL'!D1198</f>
        <v>11683770</v>
      </c>
    </row>
    <row r="2047" spans="1:9" ht="21.95" customHeight="1" x14ac:dyDescent="0.25">
      <c r="A2047" s="451">
        <v>21010303</v>
      </c>
      <c r="B2047" s="238" t="s">
        <v>19</v>
      </c>
      <c r="C2047" s="452"/>
      <c r="D2047" s="19" t="s">
        <v>15</v>
      </c>
      <c r="E2047" s="453" t="s">
        <v>591</v>
      </c>
      <c r="F2047" s="249">
        <v>19457602.449999999</v>
      </c>
      <c r="G2047" s="140">
        <v>22891297</v>
      </c>
      <c r="H2047" s="249">
        <v>17168472.75</v>
      </c>
      <c r="I2047" s="225">
        <f>'NORMINAL ROLL'!D1193</f>
        <v>2686267.92</v>
      </c>
    </row>
    <row r="2048" spans="1:9" ht="21.95" customHeight="1" x14ac:dyDescent="0.25">
      <c r="A2048" s="451">
        <v>21010304</v>
      </c>
      <c r="B2048" s="238" t="s">
        <v>19</v>
      </c>
      <c r="C2048" s="452"/>
      <c r="D2048" s="19" t="s">
        <v>15</v>
      </c>
      <c r="E2048" s="455" t="s">
        <v>592</v>
      </c>
      <c r="F2048" s="249">
        <v>13599851.25</v>
      </c>
      <c r="G2048" s="140">
        <v>15999825</v>
      </c>
      <c r="H2048" s="249">
        <v>11999868.75</v>
      </c>
      <c r="I2048" s="225">
        <f>'NORMINAL ROLL'!D1180</f>
        <v>5289906.2400000012</v>
      </c>
    </row>
    <row r="2049" spans="1:9" ht="21.95" customHeight="1" x14ac:dyDescent="0.25">
      <c r="A2049" s="237">
        <v>21010106</v>
      </c>
      <c r="B2049" s="238" t="s">
        <v>19</v>
      </c>
      <c r="C2049" s="239"/>
      <c r="D2049" s="12"/>
      <c r="E2049" s="96" t="s">
        <v>499</v>
      </c>
      <c r="F2049" s="249"/>
      <c r="G2049" s="140"/>
      <c r="H2049" s="249"/>
      <c r="I2049" s="225"/>
    </row>
    <row r="2050" spans="1:9" ht="21.95" customHeight="1" x14ac:dyDescent="0.25">
      <c r="A2050" s="275"/>
      <c r="B2050" s="238" t="s">
        <v>19</v>
      </c>
      <c r="C2050" s="239"/>
      <c r="D2050" s="12"/>
      <c r="E2050" s="133" t="s">
        <v>477</v>
      </c>
      <c r="F2050" s="249"/>
      <c r="G2050" s="140">
        <v>7140000</v>
      </c>
      <c r="H2050" s="249"/>
      <c r="I2050" s="225"/>
    </row>
    <row r="2051" spans="1:9" ht="34.5" customHeight="1" x14ac:dyDescent="0.25">
      <c r="A2051" s="433">
        <v>21020300</v>
      </c>
      <c r="B2051" s="234"/>
      <c r="C2051" s="434"/>
      <c r="D2051" s="234"/>
      <c r="E2051" s="435" t="s">
        <v>436</v>
      </c>
      <c r="F2051" s="249"/>
      <c r="G2051" s="140"/>
      <c r="H2051" s="249"/>
      <c r="I2051" s="225"/>
    </row>
    <row r="2052" spans="1:9" ht="34.5" customHeight="1" x14ac:dyDescent="0.25">
      <c r="A2052" s="433"/>
      <c r="B2052" s="234"/>
      <c r="C2052" s="434"/>
      <c r="D2052" s="234"/>
      <c r="E2052" s="133" t="s">
        <v>477</v>
      </c>
      <c r="F2052" s="249"/>
      <c r="G2052" s="140"/>
      <c r="H2052" s="249"/>
      <c r="I2052" s="225">
        <f>'NORMINAL ROLL'!M1198</f>
        <v>1920000</v>
      </c>
    </row>
    <row r="2053" spans="1:9" ht="21.95" customHeight="1" x14ac:dyDescent="0.25">
      <c r="A2053" s="451">
        <v>21020312</v>
      </c>
      <c r="B2053" s="238" t="s">
        <v>19</v>
      </c>
      <c r="C2053" s="452"/>
      <c r="D2053" s="12"/>
      <c r="E2053" s="453" t="s">
        <v>440</v>
      </c>
      <c r="F2053" s="249">
        <v>809783.95</v>
      </c>
      <c r="G2053" s="140">
        <v>952687</v>
      </c>
      <c r="H2053" s="249">
        <v>714515.25</v>
      </c>
      <c r="I2053" s="225"/>
    </row>
    <row r="2054" spans="1:9" ht="21.95" customHeight="1" x14ac:dyDescent="0.25">
      <c r="A2054" s="451">
        <v>21020320</v>
      </c>
      <c r="B2054" s="238" t="s">
        <v>19</v>
      </c>
      <c r="C2054" s="452"/>
      <c r="D2054" s="12"/>
      <c r="E2054" s="453" t="s">
        <v>594</v>
      </c>
      <c r="F2054" s="249">
        <v>191760</v>
      </c>
      <c r="G2054" s="140">
        <v>225600</v>
      </c>
      <c r="H2054" s="249">
        <v>169200</v>
      </c>
      <c r="I2054" s="225"/>
    </row>
    <row r="2055" spans="1:9" ht="21.95" customHeight="1" x14ac:dyDescent="0.25">
      <c r="A2055" s="451">
        <v>21020327</v>
      </c>
      <c r="B2055" s="238" t="s">
        <v>19</v>
      </c>
      <c r="C2055" s="452"/>
      <c r="D2055" s="12"/>
      <c r="E2055" s="453" t="s">
        <v>595</v>
      </c>
      <c r="F2055" s="249">
        <v>1594535.4</v>
      </c>
      <c r="G2055" s="140">
        <v>1875924</v>
      </c>
      <c r="H2055" s="249">
        <v>1406943</v>
      </c>
      <c r="I2055" s="225">
        <f>'NORMINAL ROLL'!E1198</f>
        <v>225600</v>
      </c>
    </row>
    <row r="2056" spans="1:9" ht="21.95" customHeight="1" x14ac:dyDescent="0.25">
      <c r="A2056" s="451">
        <v>21020328</v>
      </c>
      <c r="B2056" s="238" t="s">
        <v>19</v>
      </c>
      <c r="C2056" s="452"/>
      <c r="D2056" s="12"/>
      <c r="E2056" s="453" t="s">
        <v>727</v>
      </c>
      <c r="F2056" s="249"/>
      <c r="G2056" s="140"/>
      <c r="H2056" s="249"/>
      <c r="I2056" s="225"/>
    </row>
    <row r="2057" spans="1:9" ht="21.95" customHeight="1" x14ac:dyDescent="0.25">
      <c r="A2057" s="433">
        <v>21020400</v>
      </c>
      <c r="B2057" s="234"/>
      <c r="C2057" s="434"/>
      <c r="D2057" s="234"/>
      <c r="E2057" s="435" t="s">
        <v>451</v>
      </c>
      <c r="F2057" s="249"/>
      <c r="G2057" s="140"/>
      <c r="H2057" s="249"/>
      <c r="I2057" s="225"/>
    </row>
    <row r="2058" spans="1:9" ht="21.95" customHeight="1" x14ac:dyDescent="0.25">
      <c r="A2058" s="433"/>
      <c r="B2058" s="234"/>
      <c r="C2058" s="434"/>
      <c r="D2058" s="234"/>
      <c r="E2058" s="133" t="s">
        <v>477</v>
      </c>
      <c r="F2058" s="249"/>
      <c r="G2058" s="140"/>
      <c r="H2058" s="249"/>
      <c r="I2058" s="225">
        <f>'NORMINAL ROLL'!M1193</f>
        <v>960000</v>
      </c>
    </row>
    <row r="2059" spans="1:9" ht="21.95" customHeight="1" x14ac:dyDescent="0.25">
      <c r="A2059" s="451">
        <v>21020412</v>
      </c>
      <c r="B2059" s="238" t="s">
        <v>19</v>
      </c>
      <c r="C2059" s="452"/>
      <c r="D2059" s="12"/>
      <c r="E2059" s="453" t="s">
        <v>440</v>
      </c>
      <c r="F2059" s="249"/>
      <c r="G2059" s="140"/>
      <c r="H2059" s="249"/>
      <c r="I2059" s="225"/>
    </row>
    <row r="2060" spans="1:9" ht="21.95" customHeight="1" x14ac:dyDescent="0.25">
      <c r="A2060" s="451">
        <v>21020420</v>
      </c>
      <c r="B2060" s="238" t="s">
        <v>19</v>
      </c>
      <c r="C2060" s="452"/>
      <c r="D2060" s="19" t="s">
        <v>15</v>
      </c>
      <c r="E2060" s="453" t="s">
        <v>594</v>
      </c>
      <c r="F2060" s="249">
        <v>1275000</v>
      </c>
      <c r="G2060" s="140">
        <v>1500000</v>
      </c>
      <c r="H2060" s="249">
        <v>1125000</v>
      </c>
      <c r="I2060" s="225"/>
    </row>
    <row r="2061" spans="1:9" ht="21.95" customHeight="1" x14ac:dyDescent="0.25">
      <c r="A2061" s="451">
        <v>21020427</v>
      </c>
      <c r="B2061" s="238" t="s">
        <v>19</v>
      </c>
      <c r="C2061" s="452"/>
      <c r="D2061" s="19" t="s">
        <v>15</v>
      </c>
      <c r="E2061" s="453" t="s">
        <v>595</v>
      </c>
      <c r="F2061" s="249">
        <v>722500</v>
      </c>
      <c r="G2061" s="140">
        <v>850000</v>
      </c>
      <c r="H2061" s="249">
        <v>637500</v>
      </c>
      <c r="I2061" s="225">
        <f>'NORMINAL ROLL'!E1193</f>
        <v>112800</v>
      </c>
    </row>
    <row r="2062" spans="1:9" ht="21.95" customHeight="1" x14ac:dyDescent="0.25">
      <c r="A2062" s="451">
        <v>21020428</v>
      </c>
      <c r="B2062" s="238" t="s">
        <v>19</v>
      </c>
      <c r="C2062" s="452"/>
      <c r="D2062" s="19" t="s">
        <v>15</v>
      </c>
      <c r="E2062" s="453" t="s">
        <v>599</v>
      </c>
      <c r="F2062" s="249">
        <v>212500</v>
      </c>
      <c r="G2062" s="140">
        <v>250000</v>
      </c>
      <c r="H2062" s="249">
        <v>187500</v>
      </c>
      <c r="I2062" s="225"/>
    </row>
    <row r="2063" spans="1:9" ht="21.95" customHeight="1" x14ac:dyDescent="0.25">
      <c r="A2063" s="433">
        <v>21020500</v>
      </c>
      <c r="B2063" s="234"/>
      <c r="C2063" s="434"/>
      <c r="D2063" s="234"/>
      <c r="E2063" s="435" t="s">
        <v>452</v>
      </c>
      <c r="F2063" s="249"/>
      <c r="G2063" s="140"/>
      <c r="H2063" s="249"/>
      <c r="I2063" s="225"/>
    </row>
    <row r="2064" spans="1:9" ht="21.95" customHeight="1" x14ac:dyDescent="0.25">
      <c r="A2064" s="433"/>
      <c r="B2064" s="234"/>
      <c r="C2064" s="434"/>
      <c r="D2064" s="234"/>
      <c r="E2064" s="133" t="s">
        <v>477</v>
      </c>
      <c r="F2064" s="249"/>
      <c r="G2064" s="140"/>
      <c r="H2064" s="249"/>
      <c r="I2064" s="225">
        <f>'NORMINAL ROLL'!M1180</f>
        <v>4320000</v>
      </c>
    </row>
    <row r="2065" spans="1:9" ht="21.95" customHeight="1" x14ac:dyDescent="0.25">
      <c r="A2065" s="436">
        <v>21020512</v>
      </c>
      <c r="B2065" s="238" t="s">
        <v>19</v>
      </c>
      <c r="C2065" s="437"/>
      <c r="D2065" s="12"/>
      <c r="E2065" s="453" t="s">
        <v>440</v>
      </c>
      <c r="F2065" s="249"/>
      <c r="G2065" s="454"/>
      <c r="H2065" s="249"/>
      <c r="I2065" s="225"/>
    </row>
    <row r="2066" spans="1:9" ht="21.95" customHeight="1" x14ac:dyDescent="0.25">
      <c r="A2066" s="451">
        <v>21020420</v>
      </c>
      <c r="B2066" s="238" t="s">
        <v>19</v>
      </c>
      <c r="C2066" s="452"/>
      <c r="D2066" s="19" t="s">
        <v>15</v>
      </c>
      <c r="E2066" s="139" t="s">
        <v>728</v>
      </c>
      <c r="F2066" s="249">
        <v>1657500</v>
      </c>
      <c r="G2066" s="140">
        <v>1950000</v>
      </c>
      <c r="H2066" s="249">
        <v>1462500</v>
      </c>
      <c r="I2066" s="225"/>
    </row>
    <row r="2067" spans="1:9" ht="21.95" customHeight="1" x14ac:dyDescent="0.25">
      <c r="A2067" s="436">
        <v>21020527</v>
      </c>
      <c r="B2067" s="238" t="s">
        <v>19</v>
      </c>
      <c r="C2067" s="437"/>
      <c r="D2067" s="19" t="s">
        <v>15</v>
      </c>
      <c r="E2067" s="453" t="s">
        <v>595</v>
      </c>
      <c r="F2067" s="249">
        <v>1700000</v>
      </c>
      <c r="G2067" s="140">
        <v>2000000</v>
      </c>
      <c r="H2067" s="249">
        <v>1500000</v>
      </c>
      <c r="I2067" s="225">
        <f>'NORMINAL ROLL'!E1180</f>
        <v>451200</v>
      </c>
    </row>
    <row r="2068" spans="1:9" ht="21.95" customHeight="1" x14ac:dyDescent="0.25">
      <c r="A2068" s="436">
        <v>21020528</v>
      </c>
      <c r="B2068" s="238" t="s">
        <v>19</v>
      </c>
      <c r="C2068" s="437"/>
      <c r="D2068" s="19" t="s">
        <v>15</v>
      </c>
      <c r="E2068" s="453" t="s">
        <v>599</v>
      </c>
      <c r="F2068" s="249">
        <v>1678750</v>
      </c>
      <c r="G2068" s="140">
        <v>1975000</v>
      </c>
      <c r="H2068" s="249">
        <v>1481250</v>
      </c>
      <c r="I2068" s="225"/>
    </row>
    <row r="2069" spans="1:9" ht="21.95" customHeight="1" x14ac:dyDescent="0.25">
      <c r="A2069" s="456">
        <v>21020600</v>
      </c>
      <c r="B2069" s="244"/>
      <c r="C2069" s="457"/>
      <c r="D2069" s="244"/>
      <c r="E2069" s="435" t="s">
        <v>408</v>
      </c>
      <c r="F2069" s="140"/>
      <c r="G2069" s="140"/>
      <c r="H2069" s="140"/>
      <c r="I2069" s="373"/>
    </row>
    <row r="2070" spans="1:9" ht="21.95" customHeight="1" x14ac:dyDescent="0.25">
      <c r="A2070" s="436">
        <v>21020605</v>
      </c>
      <c r="B2070" s="238" t="s">
        <v>19</v>
      </c>
      <c r="C2070" s="437"/>
      <c r="D2070" s="12"/>
      <c r="E2070" s="438" t="s">
        <v>501</v>
      </c>
      <c r="F2070" s="140"/>
      <c r="G2070" s="140"/>
      <c r="H2070" s="140"/>
      <c r="I2070" s="373"/>
    </row>
    <row r="2071" spans="1:9" ht="21.95" customHeight="1" x14ac:dyDescent="0.25">
      <c r="A2071" s="439">
        <v>22020000</v>
      </c>
      <c r="B2071" s="251"/>
      <c r="C2071" s="440"/>
      <c r="D2071" s="251"/>
      <c r="E2071" s="445" t="s">
        <v>410</v>
      </c>
      <c r="F2071" s="140"/>
      <c r="G2071" s="140"/>
      <c r="H2071" s="140"/>
      <c r="I2071" s="373"/>
    </row>
    <row r="2072" spans="1:9" ht="21.95" customHeight="1" x14ac:dyDescent="0.25">
      <c r="A2072" s="439">
        <v>22020100</v>
      </c>
      <c r="B2072" s="251"/>
      <c r="C2072" s="440"/>
      <c r="D2072" s="251"/>
      <c r="E2072" s="445" t="s">
        <v>468</v>
      </c>
      <c r="F2072" s="140"/>
      <c r="G2072" s="140"/>
      <c r="H2072" s="140"/>
      <c r="I2072" s="373"/>
    </row>
    <row r="2073" spans="1:9" ht="21.95" customHeight="1" x14ac:dyDescent="0.3">
      <c r="A2073" s="615">
        <v>22020101</v>
      </c>
      <c r="B2073" s="238" t="s">
        <v>19</v>
      </c>
      <c r="C2073" s="369"/>
      <c r="D2073" s="366"/>
      <c r="E2073" s="365" t="s">
        <v>469</v>
      </c>
      <c r="F2073" s="384"/>
      <c r="G2073" s="140"/>
      <c r="H2073" s="384"/>
      <c r="I2073" s="373"/>
    </row>
    <row r="2074" spans="1:9" ht="21.95" customHeight="1" x14ac:dyDescent="0.3">
      <c r="A2074" s="615">
        <v>22020102</v>
      </c>
      <c r="B2074" s="238" t="s">
        <v>19</v>
      </c>
      <c r="C2074" s="369"/>
      <c r="D2074" s="19" t="s">
        <v>15</v>
      </c>
      <c r="E2074" s="365" t="s">
        <v>412</v>
      </c>
      <c r="F2074" s="384"/>
      <c r="G2074" s="140">
        <v>350000</v>
      </c>
      <c r="H2074" s="384"/>
      <c r="I2074" s="140">
        <v>350000</v>
      </c>
    </row>
    <row r="2075" spans="1:9" ht="21.95" customHeight="1" x14ac:dyDescent="0.3">
      <c r="A2075" s="615">
        <v>22020103</v>
      </c>
      <c r="B2075" s="238" t="s">
        <v>19</v>
      </c>
      <c r="C2075" s="369"/>
      <c r="D2075" s="366"/>
      <c r="E2075" s="365" t="s">
        <v>470</v>
      </c>
      <c r="F2075" s="384"/>
      <c r="G2075" s="140"/>
      <c r="H2075" s="384"/>
      <c r="I2075" s="140"/>
    </row>
    <row r="2076" spans="1:9" ht="21.95" customHeight="1" x14ac:dyDescent="0.3">
      <c r="A2076" s="615">
        <v>22020104</v>
      </c>
      <c r="B2076" s="238" t="s">
        <v>19</v>
      </c>
      <c r="C2076" s="369"/>
      <c r="D2076" s="366"/>
      <c r="E2076" s="365" t="s">
        <v>413</v>
      </c>
      <c r="F2076" s="384"/>
      <c r="G2076" s="140"/>
      <c r="H2076" s="384"/>
      <c r="I2076" s="140"/>
    </row>
    <row r="2077" spans="1:9" ht="21.95" customHeight="1" x14ac:dyDescent="0.25">
      <c r="A2077" s="439">
        <v>22020300</v>
      </c>
      <c r="B2077" s="251"/>
      <c r="C2077" s="440"/>
      <c r="D2077" s="251"/>
      <c r="E2077" s="445" t="s">
        <v>455</v>
      </c>
      <c r="F2077" s="140"/>
      <c r="G2077" s="140"/>
      <c r="H2077" s="140"/>
      <c r="I2077" s="140"/>
    </row>
    <row r="2078" spans="1:9" ht="21.95" customHeight="1" x14ac:dyDescent="0.25">
      <c r="A2078" s="442">
        <v>22020307</v>
      </c>
      <c r="B2078" s="238" t="s">
        <v>19</v>
      </c>
      <c r="C2078" s="443"/>
      <c r="D2078" s="19" t="s">
        <v>15</v>
      </c>
      <c r="E2078" s="458" t="s">
        <v>729</v>
      </c>
      <c r="F2078" s="140">
        <v>3317595.22</v>
      </c>
      <c r="G2078" s="140"/>
      <c r="H2078" s="140"/>
      <c r="I2078" s="140"/>
    </row>
    <row r="2079" spans="1:9" ht="21.95" customHeight="1" x14ac:dyDescent="0.25">
      <c r="A2079" s="442">
        <v>22020309</v>
      </c>
      <c r="B2079" s="238" t="s">
        <v>19</v>
      </c>
      <c r="C2079" s="443"/>
      <c r="D2079" s="19" t="s">
        <v>15</v>
      </c>
      <c r="E2079" s="444" t="s">
        <v>506</v>
      </c>
      <c r="F2079" s="140"/>
      <c r="G2079" s="140"/>
      <c r="H2079" s="140"/>
      <c r="I2079" s="140"/>
    </row>
    <row r="2080" spans="1:9" ht="21.95" customHeight="1" x14ac:dyDescent="0.25">
      <c r="A2080" s="442">
        <v>22020313</v>
      </c>
      <c r="B2080" s="238" t="s">
        <v>19</v>
      </c>
      <c r="C2080" s="443"/>
      <c r="D2080" s="12"/>
      <c r="E2080" s="444" t="s">
        <v>447</v>
      </c>
      <c r="F2080" s="140">
        <v>20980000</v>
      </c>
      <c r="G2080" s="140">
        <v>21000000</v>
      </c>
      <c r="H2080" s="140">
        <v>11283000</v>
      </c>
      <c r="I2080" s="140">
        <v>21000000</v>
      </c>
    </row>
    <row r="2081" spans="1:9" ht="21.95" customHeight="1" x14ac:dyDescent="0.25">
      <c r="A2081" s="439">
        <v>22020500</v>
      </c>
      <c r="B2081" s="251"/>
      <c r="C2081" s="440"/>
      <c r="D2081" s="251"/>
      <c r="E2081" s="441" t="s">
        <v>472</v>
      </c>
      <c r="F2081" s="140"/>
      <c r="G2081" s="140"/>
      <c r="H2081" s="140"/>
      <c r="I2081" s="140"/>
    </row>
    <row r="2082" spans="1:9" ht="21.95" customHeight="1" x14ac:dyDescent="0.25">
      <c r="A2082" s="442">
        <v>22020501</v>
      </c>
      <c r="B2082" s="238" t="s">
        <v>19</v>
      </c>
      <c r="C2082" s="443"/>
      <c r="D2082" s="12"/>
      <c r="E2082" s="444" t="s">
        <v>730</v>
      </c>
      <c r="F2082" s="140"/>
      <c r="G2082" s="140"/>
      <c r="H2082" s="140"/>
      <c r="I2082" s="140"/>
    </row>
    <row r="2083" spans="1:9" ht="21.95" customHeight="1" x14ac:dyDescent="0.25">
      <c r="A2083" s="439">
        <v>22020600</v>
      </c>
      <c r="B2083" s="251"/>
      <c r="C2083" s="440"/>
      <c r="D2083" s="251"/>
      <c r="E2083" s="445" t="s">
        <v>419</v>
      </c>
      <c r="F2083" s="140"/>
      <c r="G2083" s="140"/>
      <c r="H2083" s="140"/>
      <c r="I2083" s="140"/>
    </row>
    <row r="2084" spans="1:9" ht="21.75" customHeight="1" x14ac:dyDescent="0.25">
      <c r="A2084" s="442">
        <v>22020605</v>
      </c>
      <c r="B2084" s="238" t="s">
        <v>19</v>
      </c>
      <c r="C2084" s="443"/>
      <c r="D2084" s="19" t="s">
        <v>15</v>
      </c>
      <c r="E2084" s="444" t="s">
        <v>731</v>
      </c>
      <c r="F2084" s="140">
        <v>4964522.7300000004</v>
      </c>
      <c r="G2084" s="140">
        <v>5000000</v>
      </c>
      <c r="H2084" s="140">
        <v>3490000</v>
      </c>
      <c r="I2084" s="140">
        <v>5000000</v>
      </c>
    </row>
    <row r="2085" spans="1:9" ht="36.75" customHeight="1" x14ac:dyDescent="0.25">
      <c r="A2085" s="439">
        <v>22020700</v>
      </c>
      <c r="B2085" s="251"/>
      <c r="C2085" s="440"/>
      <c r="D2085" s="251"/>
      <c r="E2085" s="441" t="s">
        <v>732</v>
      </c>
      <c r="F2085" s="140"/>
      <c r="G2085" s="140"/>
      <c r="H2085" s="140"/>
      <c r="I2085" s="140"/>
    </row>
    <row r="2086" spans="1:9" ht="21.95" customHeight="1" x14ac:dyDescent="0.25">
      <c r="A2086" s="442">
        <v>22020710</v>
      </c>
      <c r="B2086" s="238" t="s">
        <v>19</v>
      </c>
      <c r="C2086" s="443"/>
      <c r="D2086" s="12"/>
      <c r="E2086" s="444" t="s">
        <v>733</v>
      </c>
      <c r="F2086" s="140"/>
      <c r="G2086" s="140"/>
      <c r="H2086" s="140"/>
      <c r="I2086" s="140"/>
    </row>
    <row r="2087" spans="1:9" ht="37.5" customHeight="1" x14ac:dyDescent="0.25">
      <c r="A2087" s="439">
        <v>22021000</v>
      </c>
      <c r="B2087" s="251"/>
      <c r="C2087" s="440"/>
      <c r="D2087" s="251"/>
      <c r="E2087" s="445" t="s">
        <v>424</v>
      </c>
      <c r="F2087" s="140"/>
      <c r="G2087" s="140"/>
      <c r="H2087" s="140"/>
      <c r="I2087" s="140"/>
    </row>
    <row r="2088" spans="1:9" ht="36" customHeight="1" x14ac:dyDescent="0.25">
      <c r="A2088" s="442">
        <v>22021017</v>
      </c>
      <c r="B2088" s="238" t="s">
        <v>19</v>
      </c>
      <c r="C2088" s="443"/>
      <c r="D2088" s="19" t="s">
        <v>15</v>
      </c>
      <c r="E2088" s="453" t="s">
        <v>734</v>
      </c>
      <c r="F2088" s="140">
        <v>4782500</v>
      </c>
      <c r="G2088" s="140">
        <v>19000000</v>
      </c>
      <c r="H2088" s="140">
        <v>4560000</v>
      </c>
      <c r="I2088" s="140">
        <v>19000000</v>
      </c>
    </row>
    <row r="2089" spans="1:9" ht="44.25" customHeight="1" thickBot="1" x14ac:dyDescent="0.3">
      <c r="A2089" s="1176" t="s">
        <v>735</v>
      </c>
      <c r="B2089" s="1177" t="s">
        <v>19</v>
      </c>
      <c r="C2089" s="1178"/>
      <c r="D2089" s="1175" t="s">
        <v>15</v>
      </c>
      <c r="E2089" s="1172" t="s">
        <v>736</v>
      </c>
      <c r="F2089" s="1173"/>
      <c r="G2089" s="1174">
        <v>3000000</v>
      </c>
      <c r="H2089" s="1173">
        <v>230000</v>
      </c>
      <c r="I2089" s="1174">
        <v>3000000</v>
      </c>
    </row>
    <row r="2090" spans="1:9" ht="21.95" customHeight="1" thickBot="1" x14ac:dyDescent="0.3">
      <c r="A2090" s="682"/>
      <c r="B2090" s="683"/>
      <c r="C2090" s="684"/>
      <c r="D2090" s="683"/>
      <c r="E2090" s="459" t="s">
        <v>47</v>
      </c>
      <c r="F2090" s="460"/>
      <c r="G2090" s="460">
        <f>SUM(G2046:G2070)</f>
        <v>69597013</v>
      </c>
      <c r="H2090" s="460">
        <f>SUM(H2046:H2070)</f>
        <v>46842759.75</v>
      </c>
      <c r="I2090" s="460">
        <f>SUM(I2046:I2070)</f>
        <v>27649544.16</v>
      </c>
    </row>
    <row r="2091" spans="1:9" ht="21.95" customHeight="1" thickBot="1" x14ac:dyDescent="0.3">
      <c r="A2091" s="461"/>
      <c r="B2091" s="462"/>
      <c r="C2091" s="463"/>
      <c r="D2091" s="462"/>
      <c r="E2091" s="681" t="s">
        <v>410</v>
      </c>
      <c r="F2091" s="460">
        <f>SUM(F2073:F2089)</f>
        <v>34044617.950000003</v>
      </c>
      <c r="G2091" s="460">
        <f>SUM(G2073:G2089)</f>
        <v>48350000</v>
      </c>
      <c r="H2091" s="460">
        <f>SUM(H2073:H2089)</f>
        <v>19563000</v>
      </c>
      <c r="I2091" s="460">
        <f>SUM(I2073:I2089)</f>
        <v>48350000</v>
      </c>
    </row>
    <row r="2092" spans="1:9" ht="21.95" customHeight="1" thickBot="1" x14ac:dyDescent="0.3">
      <c r="A2092" s="447"/>
      <c r="B2092" s="265"/>
      <c r="C2092" s="266"/>
      <c r="D2092" s="267"/>
      <c r="E2092" s="464" t="s">
        <v>51</v>
      </c>
      <c r="F2092" s="343">
        <f>F2090+F2091</f>
        <v>34044617.950000003</v>
      </c>
      <c r="G2092" s="343">
        <f>G2090+G2091</f>
        <v>117947013</v>
      </c>
      <c r="H2092" s="343">
        <f>H2090+H2091</f>
        <v>66405759.75</v>
      </c>
      <c r="I2092" s="343">
        <f>I2090+I2091</f>
        <v>75999544.159999996</v>
      </c>
    </row>
    <row r="2093" spans="1:9" ht="22.5" x14ac:dyDescent="0.3">
      <c r="A2093" s="1271" t="s">
        <v>0</v>
      </c>
      <c r="B2093" s="1272"/>
      <c r="C2093" s="1272"/>
      <c r="D2093" s="1272"/>
      <c r="E2093" s="1272"/>
      <c r="F2093" s="1272"/>
      <c r="G2093" s="1272"/>
      <c r="H2093" s="1272"/>
      <c r="I2093" s="1273"/>
    </row>
    <row r="2094" spans="1:9" ht="22.5" x14ac:dyDescent="0.3">
      <c r="A2094" s="1238" t="s">
        <v>1</v>
      </c>
      <c r="B2094" s="1239"/>
      <c r="C2094" s="1239"/>
      <c r="D2094" s="1239"/>
      <c r="E2094" s="1239"/>
      <c r="F2094" s="1239"/>
      <c r="G2094" s="1239"/>
      <c r="H2094" s="1239"/>
      <c r="I2094" s="1240"/>
    </row>
    <row r="2095" spans="1:9" ht="35.1" customHeight="1" x14ac:dyDescent="0.3">
      <c r="A2095" s="1238" t="s">
        <v>879</v>
      </c>
      <c r="B2095" s="1239"/>
      <c r="C2095" s="1239"/>
      <c r="D2095" s="1239"/>
      <c r="E2095" s="1239"/>
      <c r="F2095" s="1239"/>
      <c r="G2095" s="1239"/>
      <c r="H2095" s="1239"/>
      <c r="I2095" s="1240"/>
    </row>
    <row r="2096" spans="1:9" ht="18.75" customHeight="1" thickBot="1" x14ac:dyDescent="0.35">
      <c r="A2096" s="1274" t="s">
        <v>369</v>
      </c>
      <c r="B2096" s="1274"/>
      <c r="C2096" s="1274"/>
      <c r="D2096" s="1274"/>
      <c r="E2096" s="1274"/>
      <c r="F2096" s="1274"/>
      <c r="G2096" s="1274"/>
      <c r="H2096" s="1274"/>
      <c r="I2096" s="1274"/>
    </row>
    <row r="2097" spans="1:9" thickBot="1" x14ac:dyDescent="0.3">
      <c r="A2097" s="1260" t="s">
        <v>737</v>
      </c>
      <c r="B2097" s="1261"/>
      <c r="C2097" s="1261"/>
      <c r="D2097" s="1261"/>
      <c r="E2097" s="1261"/>
      <c r="F2097" s="1261"/>
      <c r="G2097" s="1261"/>
      <c r="H2097" s="1261"/>
      <c r="I2097" s="1262"/>
    </row>
    <row r="2098" spans="1:9" s="220" customFormat="1" ht="36.75" thickBot="1" x14ac:dyDescent="0.3">
      <c r="A2098" s="595" t="s">
        <v>370</v>
      </c>
      <c r="B2098" s="407" t="s">
        <v>78</v>
      </c>
      <c r="C2098" s="596" t="s">
        <v>371</v>
      </c>
      <c r="D2098" s="407" t="s">
        <v>4</v>
      </c>
      <c r="E2098" s="574" t="s">
        <v>79</v>
      </c>
      <c r="F2098" s="407" t="s">
        <v>372</v>
      </c>
      <c r="G2098" s="407" t="s">
        <v>7</v>
      </c>
      <c r="H2098" s="407" t="s">
        <v>740</v>
      </c>
      <c r="I2098" s="407" t="s">
        <v>882</v>
      </c>
    </row>
    <row r="2099" spans="1:9" ht="21.95" customHeight="1" x14ac:dyDescent="0.25">
      <c r="A2099" s="685">
        <v>20000000</v>
      </c>
      <c r="B2099" s="271"/>
      <c r="C2099" s="686"/>
      <c r="D2099" s="271"/>
      <c r="E2099" s="687" t="s">
        <v>44</v>
      </c>
      <c r="F2099" s="697"/>
      <c r="G2099" s="697"/>
      <c r="H2099" s="697"/>
      <c r="I2099" s="698"/>
    </row>
    <row r="2100" spans="1:9" ht="21.95" customHeight="1" x14ac:dyDescent="0.25">
      <c r="A2100" s="433">
        <v>21000000</v>
      </c>
      <c r="B2100" s="234"/>
      <c r="C2100" s="434"/>
      <c r="D2100" s="234"/>
      <c r="E2100" s="435" t="s">
        <v>47</v>
      </c>
      <c r="F2100" s="465"/>
      <c r="G2100" s="465"/>
      <c r="H2100" s="465"/>
      <c r="I2100" s="141"/>
    </row>
    <row r="2101" spans="1:9" ht="21.95" customHeight="1" x14ac:dyDescent="0.25">
      <c r="A2101" s="433">
        <v>21010000</v>
      </c>
      <c r="B2101" s="234"/>
      <c r="C2101" s="434"/>
      <c r="D2101" s="234"/>
      <c r="E2101" s="435" t="s">
        <v>392</v>
      </c>
      <c r="F2101" s="465"/>
      <c r="G2101" s="465"/>
      <c r="H2101" s="465"/>
      <c r="I2101" s="141"/>
    </row>
    <row r="2102" spans="1:9" ht="21.95" customHeight="1" x14ac:dyDescent="0.25">
      <c r="A2102" s="451">
        <v>21010103</v>
      </c>
      <c r="B2102" s="238" t="s">
        <v>19</v>
      </c>
      <c r="C2102" s="452"/>
      <c r="D2102" s="19" t="s">
        <v>15</v>
      </c>
      <c r="E2102" s="438" t="s">
        <v>431</v>
      </c>
      <c r="F2102" s="249">
        <v>3877878.5</v>
      </c>
      <c r="G2102" s="140">
        <v>4562210</v>
      </c>
      <c r="H2102" s="249">
        <v>3421657.5</v>
      </c>
      <c r="I2102" s="225">
        <f>'NORMINAL ROLL'!D1203</f>
        <v>2608704</v>
      </c>
    </row>
    <row r="2103" spans="1:9" ht="21.95" customHeight="1" x14ac:dyDescent="0.25">
      <c r="A2103" s="451">
        <v>21010104</v>
      </c>
      <c r="B2103" s="238" t="s">
        <v>19</v>
      </c>
      <c r="C2103" s="452"/>
      <c r="D2103" s="12"/>
      <c r="E2103" s="438" t="s">
        <v>432</v>
      </c>
      <c r="F2103" s="249">
        <v>4467932.3499999996</v>
      </c>
      <c r="G2103" s="140">
        <v>5256391</v>
      </c>
      <c r="H2103" s="249">
        <v>3942293.25</v>
      </c>
      <c r="I2103" s="225"/>
    </row>
    <row r="2104" spans="1:9" ht="21.95" customHeight="1" x14ac:dyDescent="0.25">
      <c r="A2104" s="451">
        <v>21010105</v>
      </c>
      <c r="B2104" s="238" t="s">
        <v>19</v>
      </c>
      <c r="C2104" s="452"/>
      <c r="D2104" s="77"/>
      <c r="E2104" s="438" t="s">
        <v>433</v>
      </c>
      <c r="F2104" s="249"/>
      <c r="G2104" s="140"/>
      <c r="H2104" s="249"/>
      <c r="I2104" s="225"/>
    </row>
    <row r="2105" spans="1:9" ht="21.95" customHeight="1" x14ac:dyDescent="0.25">
      <c r="A2105" s="237">
        <v>21010106</v>
      </c>
      <c r="B2105" s="238" t="s">
        <v>19</v>
      </c>
      <c r="C2105" s="239"/>
      <c r="D2105" s="12"/>
      <c r="E2105" s="96" t="s">
        <v>499</v>
      </c>
      <c r="F2105" s="249"/>
      <c r="G2105" s="140"/>
      <c r="H2105" s="249"/>
      <c r="I2105" s="225"/>
    </row>
    <row r="2106" spans="1:9" ht="21.95" customHeight="1" x14ac:dyDescent="0.25">
      <c r="A2106" s="275"/>
      <c r="B2106" s="238" t="s">
        <v>19</v>
      </c>
      <c r="C2106" s="239"/>
      <c r="D2106" s="12"/>
      <c r="E2106" s="133" t="s">
        <v>477</v>
      </c>
      <c r="F2106" s="249"/>
      <c r="G2106" s="140">
        <v>840000</v>
      </c>
      <c r="H2106" s="249"/>
      <c r="I2106" s="225">
        <v>960000</v>
      </c>
    </row>
    <row r="2107" spans="1:9" ht="21.95" customHeight="1" x14ac:dyDescent="0.25">
      <c r="A2107" s="433">
        <v>21020000</v>
      </c>
      <c r="B2107" s="234"/>
      <c r="C2107" s="434"/>
      <c r="D2107" s="234"/>
      <c r="E2107" s="435" t="s">
        <v>395</v>
      </c>
      <c r="F2107" s="249"/>
      <c r="G2107" s="140"/>
      <c r="H2107" s="249"/>
      <c r="I2107" s="225"/>
    </row>
    <row r="2108" spans="1:9" ht="33.75" customHeight="1" x14ac:dyDescent="0.25">
      <c r="A2108" s="433">
        <v>21020300</v>
      </c>
      <c r="B2108" s="234"/>
      <c r="C2108" s="434"/>
      <c r="D2108" s="234"/>
      <c r="E2108" s="435" t="s">
        <v>436</v>
      </c>
      <c r="F2108" s="249"/>
      <c r="G2108" s="140"/>
      <c r="H2108" s="249"/>
      <c r="I2108" s="225"/>
    </row>
    <row r="2109" spans="1:9" ht="33.75" customHeight="1" x14ac:dyDescent="0.25">
      <c r="A2109" s="433"/>
      <c r="B2109" s="234"/>
      <c r="C2109" s="434"/>
      <c r="D2109" s="234"/>
      <c r="E2109" s="1125" t="s">
        <v>477</v>
      </c>
      <c r="F2109" s="249"/>
      <c r="G2109" s="140"/>
      <c r="H2109" s="249"/>
      <c r="I2109" s="225">
        <f>'NORMINAL ROLL'!M1203</f>
        <v>480000</v>
      </c>
    </row>
    <row r="2110" spans="1:9" ht="21.95" customHeight="1" x14ac:dyDescent="0.25">
      <c r="A2110" s="451">
        <v>21020312</v>
      </c>
      <c r="B2110" s="238" t="s">
        <v>19</v>
      </c>
      <c r="C2110" s="452"/>
      <c r="D2110" s="12"/>
      <c r="E2110" s="453" t="s">
        <v>440</v>
      </c>
      <c r="F2110" s="249"/>
      <c r="G2110" s="140"/>
      <c r="H2110" s="249"/>
      <c r="I2110" s="225"/>
    </row>
    <row r="2111" spans="1:9" ht="21.95" customHeight="1" x14ac:dyDescent="0.25">
      <c r="A2111" s="451">
        <v>21020320</v>
      </c>
      <c r="B2111" s="238" t="s">
        <v>19</v>
      </c>
      <c r="C2111" s="452"/>
      <c r="D2111" s="19" t="s">
        <v>15</v>
      </c>
      <c r="E2111" s="453" t="s">
        <v>594</v>
      </c>
      <c r="F2111" s="249">
        <v>314766.17749999999</v>
      </c>
      <c r="G2111" s="140">
        <v>370313.15</v>
      </c>
      <c r="H2111" s="249">
        <v>277734.86250000005</v>
      </c>
      <c r="I2111" s="225">
        <f>'NORMINAL ROLL'!G1203</f>
        <v>0</v>
      </c>
    </row>
    <row r="2112" spans="1:9" ht="21.95" customHeight="1" x14ac:dyDescent="0.25">
      <c r="A2112" s="451">
        <v>21020327</v>
      </c>
      <c r="B2112" s="238" t="s">
        <v>19</v>
      </c>
      <c r="C2112" s="452"/>
      <c r="D2112" s="19" t="s">
        <v>15</v>
      </c>
      <c r="E2112" s="453" t="s">
        <v>595</v>
      </c>
      <c r="F2112" s="249">
        <v>127500</v>
      </c>
      <c r="G2112" s="140">
        <v>150000</v>
      </c>
      <c r="H2112" s="249">
        <v>112500</v>
      </c>
      <c r="I2112" s="225">
        <f>'NORMINAL ROLL'!E1203</f>
        <v>56400</v>
      </c>
    </row>
    <row r="2113" spans="1:9" ht="21.95" customHeight="1" x14ac:dyDescent="0.25">
      <c r="A2113" s="451">
        <v>21020328</v>
      </c>
      <c r="B2113" s="238" t="s">
        <v>19</v>
      </c>
      <c r="C2113" s="452"/>
      <c r="D2113" s="19" t="s">
        <v>15</v>
      </c>
      <c r="E2113" s="453" t="s">
        <v>727</v>
      </c>
      <c r="F2113" s="249">
        <v>422442.571</v>
      </c>
      <c r="G2113" s="140">
        <v>496991.26</v>
      </c>
      <c r="H2113" s="249">
        <v>372743.44500000001</v>
      </c>
      <c r="I2113" s="225">
        <f>'NORMINAL ROLL'!F1203</f>
        <v>170337.36</v>
      </c>
    </row>
    <row r="2114" spans="1:9" ht="21.95" customHeight="1" x14ac:dyDescent="0.25">
      <c r="A2114" s="433">
        <v>21020400</v>
      </c>
      <c r="B2114" s="234"/>
      <c r="C2114" s="434"/>
      <c r="D2114" s="234"/>
      <c r="E2114" s="435" t="s">
        <v>451</v>
      </c>
      <c r="F2114" s="249"/>
      <c r="G2114" s="140"/>
      <c r="H2114" s="249"/>
      <c r="I2114" s="225"/>
    </row>
    <row r="2115" spans="1:9" ht="21.95" customHeight="1" x14ac:dyDescent="0.25">
      <c r="A2115" s="433"/>
      <c r="B2115" s="234"/>
      <c r="C2115" s="434"/>
      <c r="D2115" s="234"/>
      <c r="E2115" s="435"/>
      <c r="F2115" s="249"/>
      <c r="G2115" s="140"/>
      <c r="H2115" s="249"/>
      <c r="I2115" s="225"/>
    </row>
    <row r="2116" spans="1:9" ht="21.95" customHeight="1" x14ac:dyDescent="0.25">
      <c r="A2116" s="451">
        <v>21020312</v>
      </c>
      <c r="B2116" s="238" t="s">
        <v>19</v>
      </c>
      <c r="C2116" s="452"/>
      <c r="D2116" s="77"/>
      <c r="E2116" s="453" t="s">
        <v>440</v>
      </c>
      <c r="F2116" s="249"/>
      <c r="G2116" s="140"/>
      <c r="H2116" s="249"/>
      <c r="I2116" s="225"/>
    </row>
    <row r="2117" spans="1:9" ht="21.95" customHeight="1" x14ac:dyDescent="0.25">
      <c r="A2117" s="451">
        <v>21020327</v>
      </c>
      <c r="B2117" s="238" t="s">
        <v>19</v>
      </c>
      <c r="C2117" s="452"/>
      <c r="D2117" s="77"/>
      <c r="E2117" s="453" t="s">
        <v>738</v>
      </c>
      <c r="F2117" s="249"/>
      <c r="G2117" s="140"/>
      <c r="H2117" s="249"/>
      <c r="I2117" s="225"/>
    </row>
    <row r="2118" spans="1:9" ht="21.95" customHeight="1" x14ac:dyDescent="0.25">
      <c r="A2118" s="451">
        <v>21020328</v>
      </c>
      <c r="B2118" s="238" t="s">
        <v>19</v>
      </c>
      <c r="C2118" s="452"/>
      <c r="D2118" s="77"/>
      <c r="E2118" s="453" t="s">
        <v>739</v>
      </c>
      <c r="F2118" s="249"/>
      <c r="G2118" s="140"/>
      <c r="H2118" s="249"/>
      <c r="I2118" s="225"/>
    </row>
    <row r="2119" spans="1:9" ht="21.95" customHeight="1" x14ac:dyDescent="0.25">
      <c r="A2119" s="433">
        <v>21020400</v>
      </c>
      <c r="B2119" s="234"/>
      <c r="C2119" s="434"/>
      <c r="D2119" s="234"/>
      <c r="E2119" s="435" t="s">
        <v>451</v>
      </c>
      <c r="F2119" s="249"/>
      <c r="G2119" s="140"/>
      <c r="H2119" s="249"/>
      <c r="I2119" s="225"/>
    </row>
    <row r="2120" spans="1:9" ht="21.95" customHeight="1" x14ac:dyDescent="0.25">
      <c r="A2120" s="451">
        <v>21020401</v>
      </c>
      <c r="B2120" s="238" t="s">
        <v>19</v>
      </c>
      <c r="C2120" s="452"/>
      <c r="D2120" s="12"/>
      <c r="E2120" s="453" t="s">
        <v>437</v>
      </c>
      <c r="F2120" s="249">
        <v>484060.55</v>
      </c>
      <c r="G2120" s="140">
        <v>569483</v>
      </c>
      <c r="H2120" s="249">
        <v>427112.25</v>
      </c>
      <c r="I2120" s="225">
        <v>654905.44999999995</v>
      </c>
    </row>
    <row r="2121" spans="1:9" ht="21.95" customHeight="1" x14ac:dyDescent="0.25">
      <c r="A2121" s="451">
        <v>21020402</v>
      </c>
      <c r="B2121" s="238" t="s">
        <v>19</v>
      </c>
      <c r="C2121" s="452"/>
      <c r="D2121" s="12"/>
      <c r="E2121" s="453" t="s">
        <v>438</v>
      </c>
      <c r="F2121" s="249">
        <v>170000</v>
      </c>
      <c r="G2121" s="140">
        <v>200000</v>
      </c>
      <c r="H2121" s="249">
        <v>150000</v>
      </c>
      <c r="I2121" s="225">
        <v>230000</v>
      </c>
    </row>
    <row r="2122" spans="1:9" ht="21.95" customHeight="1" x14ac:dyDescent="0.25">
      <c r="A2122" s="451">
        <v>21020403</v>
      </c>
      <c r="B2122" s="238" t="s">
        <v>19</v>
      </c>
      <c r="C2122" s="452"/>
      <c r="D2122" s="12"/>
      <c r="E2122" s="453" t="s">
        <v>439</v>
      </c>
      <c r="F2122" s="249">
        <v>427788</v>
      </c>
      <c r="G2122" s="140">
        <v>503280</v>
      </c>
      <c r="H2122" s="249">
        <v>377460</v>
      </c>
      <c r="I2122" s="225">
        <v>578772</v>
      </c>
    </row>
    <row r="2123" spans="1:9" ht="21.95" customHeight="1" x14ac:dyDescent="0.25">
      <c r="A2123" s="451">
        <v>21020404</v>
      </c>
      <c r="B2123" s="238" t="s">
        <v>19</v>
      </c>
      <c r="C2123" s="452"/>
      <c r="D2123" s="12"/>
      <c r="E2123" s="453" t="s">
        <v>398</v>
      </c>
      <c r="F2123" s="249"/>
      <c r="G2123" s="140"/>
      <c r="H2123" s="249"/>
      <c r="I2123" s="225"/>
    </row>
    <row r="2124" spans="1:9" ht="21.95" customHeight="1" x14ac:dyDescent="0.25">
      <c r="A2124" s="451">
        <v>21020412</v>
      </c>
      <c r="B2124" s="238" t="s">
        <v>19</v>
      </c>
      <c r="C2124" s="452"/>
      <c r="D2124" s="12"/>
      <c r="E2124" s="453" t="s">
        <v>440</v>
      </c>
      <c r="F2124" s="249"/>
      <c r="G2124" s="140"/>
      <c r="H2124" s="249"/>
      <c r="I2124" s="225"/>
    </row>
    <row r="2125" spans="1:9" ht="21.95" customHeight="1" x14ac:dyDescent="0.25">
      <c r="A2125" s="451">
        <v>21020415</v>
      </c>
      <c r="B2125" s="238" t="s">
        <v>19</v>
      </c>
      <c r="C2125" s="452"/>
      <c r="D2125" s="12"/>
      <c r="E2125" s="453" t="s">
        <v>441</v>
      </c>
      <c r="F2125" s="249"/>
      <c r="G2125" s="140"/>
      <c r="H2125" s="249"/>
      <c r="I2125" s="225"/>
    </row>
    <row r="2126" spans="1:9" ht="21.95" customHeight="1" x14ac:dyDescent="0.25">
      <c r="A2126" s="456">
        <v>21020600</v>
      </c>
      <c r="B2126" s="244"/>
      <c r="C2126" s="457"/>
      <c r="D2126" s="244"/>
      <c r="E2126" s="435" t="s">
        <v>408</v>
      </c>
      <c r="F2126" s="140"/>
      <c r="G2126" s="140"/>
      <c r="H2126" s="140"/>
      <c r="I2126" s="373"/>
    </row>
    <row r="2127" spans="1:9" ht="21.95" customHeight="1" x14ac:dyDescent="0.25">
      <c r="A2127" s="436">
        <v>21020605</v>
      </c>
      <c r="B2127" s="238" t="s">
        <v>19</v>
      </c>
      <c r="C2127" s="437"/>
      <c r="D2127" s="12"/>
      <c r="E2127" s="438" t="s">
        <v>501</v>
      </c>
      <c r="F2127" s="140"/>
      <c r="G2127" s="140"/>
      <c r="H2127" s="140"/>
      <c r="I2127" s="373"/>
    </row>
    <row r="2128" spans="1:9" ht="21.95" customHeight="1" x14ac:dyDescent="0.25">
      <c r="A2128" s="439">
        <v>22020000</v>
      </c>
      <c r="B2128" s="251"/>
      <c r="C2128" s="440"/>
      <c r="D2128" s="251"/>
      <c r="E2128" s="445" t="s">
        <v>410</v>
      </c>
      <c r="F2128" s="140"/>
      <c r="G2128" s="140"/>
      <c r="H2128" s="140"/>
      <c r="I2128" s="373"/>
    </row>
    <row r="2129" spans="1:9" ht="21.95" customHeight="1" x14ac:dyDescent="0.25">
      <c r="A2129" s="439">
        <v>22020100</v>
      </c>
      <c r="B2129" s="251"/>
      <c r="C2129" s="440"/>
      <c r="D2129" s="251"/>
      <c r="E2129" s="445" t="s">
        <v>468</v>
      </c>
      <c r="F2129" s="140"/>
      <c r="G2129" s="140"/>
      <c r="H2129" s="140"/>
      <c r="I2129" s="373"/>
    </row>
    <row r="2130" spans="1:9" ht="21.95" customHeight="1" x14ac:dyDescent="0.3">
      <c r="A2130" s="615">
        <v>22020101</v>
      </c>
      <c r="B2130" s="238" t="s">
        <v>19</v>
      </c>
      <c r="C2130" s="369"/>
      <c r="D2130" s="366"/>
      <c r="E2130" s="365" t="s">
        <v>469</v>
      </c>
      <c r="F2130" s="384"/>
      <c r="G2130" s="140"/>
      <c r="H2130" s="384"/>
      <c r="I2130" s="373"/>
    </row>
    <row r="2131" spans="1:9" ht="21.95" customHeight="1" x14ac:dyDescent="0.3">
      <c r="A2131" s="615">
        <v>22020102</v>
      </c>
      <c r="B2131" s="238" t="s">
        <v>19</v>
      </c>
      <c r="C2131" s="369"/>
      <c r="D2131" s="19" t="s">
        <v>15</v>
      </c>
      <c r="E2131" s="365" t="s">
        <v>412</v>
      </c>
      <c r="F2131" s="384"/>
      <c r="G2131" s="140">
        <v>180000</v>
      </c>
      <c r="H2131" s="384"/>
      <c r="I2131" s="140">
        <v>180000</v>
      </c>
    </row>
    <row r="2132" spans="1:9" ht="21.95" customHeight="1" x14ac:dyDescent="0.3">
      <c r="A2132" s="615">
        <v>22020103</v>
      </c>
      <c r="B2132" s="238" t="s">
        <v>19</v>
      </c>
      <c r="C2132" s="369"/>
      <c r="D2132" s="366"/>
      <c r="E2132" s="365" t="s">
        <v>470</v>
      </c>
      <c r="F2132" s="384"/>
      <c r="G2132" s="140"/>
      <c r="H2132" s="384"/>
      <c r="I2132" s="140"/>
    </row>
    <row r="2133" spans="1:9" ht="21.95" customHeight="1" x14ac:dyDescent="0.3">
      <c r="A2133" s="615">
        <v>22020104</v>
      </c>
      <c r="B2133" s="238" t="s">
        <v>19</v>
      </c>
      <c r="C2133" s="369"/>
      <c r="D2133" s="366"/>
      <c r="E2133" s="365" t="s">
        <v>413</v>
      </c>
      <c r="F2133" s="384"/>
      <c r="G2133" s="140"/>
      <c r="H2133" s="384"/>
      <c r="I2133" s="140"/>
    </row>
    <row r="2134" spans="1:9" ht="21.95" customHeight="1" x14ac:dyDescent="0.25">
      <c r="A2134" s="439">
        <v>22020300</v>
      </c>
      <c r="B2134" s="251"/>
      <c r="C2134" s="440"/>
      <c r="D2134" s="251"/>
      <c r="E2134" s="445" t="s">
        <v>455</v>
      </c>
      <c r="F2134" s="140"/>
      <c r="G2134" s="140"/>
      <c r="H2134" s="140"/>
      <c r="I2134" s="140"/>
    </row>
    <row r="2135" spans="1:9" ht="21.95" customHeight="1" x14ac:dyDescent="0.25">
      <c r="A2135" s="442">
        <v>22020307</v>
      </c>
      <c r="B2135" s="238" t="s">
        <v>19</v>
      </c>
      <c r="C2135" s="443"/>
      <c r="D2135" s="12"/>
      <c r="E2135" s="458" t="s">
        <v>729</v>
      </c>
      <c r="F2135" s="140"/>
      <c r="G2135" s="140"/>
      <c r="H2135" s="140"/>
      <c r="I2135" s="140">
        <v>20000000</v>
      </c>
    </row>
    <row r="2136" spans="1:9" ht="21.95" customHeight="1" x14ac:dyDescent="0.25">
      <c r="A2136" s="442">
        <v>22020309</v>
      </c>
      <c r="B2136" s="238" t="s">
        <v>19</v>
      </c>
      <c r="C2136" s="443"/>
      <c r="D2136" s="12"/>
      <c r="E2136" s="444" t="s">
        <v>506</v>
      </c>
      <c r="F2136" s="140"/>
      <c r="G2136" s="140"/>
      <c r="H2136" s="140"/>
      <c r="I2136" s="140"/>
    </row>
    <row r="2137" spans="1:9" ht="21.95" customHeight="1" x14ac:dyDescent="0.25">
      <c r="A2137" s="442">
        <v>22020313</v>
      </c>
      <c r="B2137" s="238" t="s">
        <v>19</v>
      </c>
      <c r="C2137" s="443"/>
      <c r="D2137" s="19" t="s">
        <v>15</v>
      </c>
      <c r="E2137" s="444" t="s">
        <v>447</v>
      </c>
      <c r="F2137" s="140"/>
      <c r="G2137" s="140">
        <v>2000000</v>
      </c>
      <c r="H2137" s="140">
        <v>1380000</v>
      </c>
      <c r="I2137" s="140">
        <v>2000000</v>
      </c>
    </row>
    <row r="2138" spans="1:9" ht="21.95" customHeight="1" x14ac:dyDescent="0.25">
      <c r="A2138" s="439">
        <v>22020500</v>
      </c>
      <c r="B2138" s="251"/>
      <c r="C2138" s="440"/>
      <c r="D2138" s="251"/>
      <c r="E2138" s="441" t="s">
        <v>472</v>
      </c>
      <c r="F2138" s="140"/>
      <c r="G2138" s="140"/>
      <c r="H2138" s="140"/>
      <c r="I2138" s="140"/>
    </row>
    <row r="2139" spans="1:9" ht="21.95" customHeight="1" x14ac:dyDescent="0.25">
      <c r="A2139" s="442">
        <v>22020501</v>
      </c>
      <c r="B2139" s="238" t="s">
        <v>19</v>
      </c>
      <c r="C2139" s="443"/>
      <c r="D2139" s="19" t="s">
        <v>15</v>
      </c>
      <c r="E2139" s="444" t="s">
        <v>730</v>
      </c>
      <c r="F2139" s="140"/>
      <c r="G2139" s="140"/>
      <c r="H2139" s="140"/>
      <c r="I2139" s="140"/>
    </row>
    <row r="2140" spans="1:9" ht="21.95" customHeight="1" x14ac:dyDescent="0.25">
      <c r="A2140" s="439">
        <v>22020600</v>
      </c>
      <c r="B2140" s="251"/>
      <c r="C2140" s="440"/>
      <c r="D2140" s="251"/>
      <c r="E2140" s="445" t="s">
        <v>419</v>
      </c>
      <c r="F2140" s="140"/>
      <c r="G2140" s="140"/>
      <c r="H2140" s="140"/>
      <c r="I2140" s="140"/>
    </row>
    <row r="2141" spans="1:9" ht="21.95" customHeight="1" x14ac:dyDescent="0.25">
      <c r="A2141" s="442">
        <v>22020605</v>
      </c>
      <c r="B2141" s="238" t="s">
        <v>19</v>
      </c>
      <c r="C2141" s="443"/>
      <c r="D2141" s="12"/>
      <c r="E2141" s="444" t="s">
        <v>731</v>
      </c>
      <c r="F2141" s="140"/>
      <c r="G2141" s="140"/>
      <c r="H2141" s="140"/>
      <c r="I2141" s="140"/>
    </row>
    <row r="2142" spans="1:9" ht="36" customHeight="1" x14ac:dyDescent="0.25">
      <c r="A2142" s="439">
        <v>22020700</v>
      </c>
      <c r="B2142" s="251"/>
      <c r="C2142" s="440"/>
      <c r="D2142" s="251"/>
      <c r="E2142" s="441" t="s">
        <v>732</v>
      </c>
      <c r="F2142" s="140"/>
      <c r="G2142" s="140"/>
      <c r="H2142" s="140"/>
      <c r="I2142" s="140"/>
    </row>
    <row r="2143" spans="1:9" ht="21.95" customHeight="1" x14ac:dyDescent="0.25">
      <c r="A2143" s="442">
        <v>22020710</v>
      </c>
      <c r="B2143" s="238" t="s">
        <v>19</v>
      </c>
      <c r="C2143" s="443"/>
      <c r="D2143" s="19" t="s">
        <v>15</v>
      </c>
      <c r="E2143" s="444" t="s">
        <v>733</v>
      </c>
      <c r="F2143" s="140"/>
      <c r="G2143" s="140"/>
      <c r="H2143" s="140"/>
      <c r="I2143" s="140"/>
    </row>
    <row r="2144" spans="1:9" ht="36" customHeight="1" x14ac:dyDescent="0.25">
      <c r="A2144" s="439">
        <v>22021000</v>
      </c>
      <c r="B2144" s="251"/>
      <c r="C2144" s="440"/>
      <c r="D2144" s="251"/>
      <c r="E2144" s="445" t="s">
        <v>424</v>
      </c>
      <c r="F2144" s="140"/>
      <c r="G2144" s="140"/>
      <c r="H2144" s="140"/>
      <c r="I2144" s="140"/>
    </row>
    <row r="2145" spans="1:9" ht="21.95" customHeight="1" thickBot="1" x14ac:dyDescent="0.3">
      <c r="A2145" s="690">
        <v>22021017</v>
      </c>
      <c r="B2145" s="603" t="s">
        <v>19</v>
      </c>
      <c r="C2145" s="691"/>
      <c r="D2145" s="24" t="s">
        <v>15</v>
      </c>
      <c r="E2145" s="694" t="s">
        <v>518</v>
      </c>
      <c r="F2145" s="695"/>
      <c r="G2145" s="695">
        <v>2500000</v>
      </c>
      <c r="H2145" s="695"/>
      <c r="I2145" s="695">
        <v>2200000</v>
      </c>
    </row>
    <row r="2146" spans="1:9" ht="21.95" customHeight="1" thickBot="1" x14ac:dyDescent="0.3">
      <c r="A2146" s="461"/>
      <c r="B2146" s="462"/>
      <c r="C2146" s="463"/>
      <c r="D2146" s="462"/>
      <c r="E2146" s="681" t="s">
        <v>47</v>
      </c>
      <c r="F2146" s="460">
        <f>SUM(F2102:F2127)</f>
        <v>10292368.148500001</v>
      </c>
      <c r="G2146" s="460">
        <f>SUM(G2102:G2127)</f>
        <v>12948668.41</v>
      </c>
      <c r="H2146" s="460">
        <f>SUM(H2102:H2127)</f>
        <v>9081501.307500001</v>
      </c>
      <c r="I2146" s="460">
        <f>SUM(I2102:I2127)</f>
        <v>5739118.8100000005</v>
      </c>
    </row>
    <row r="2147" spans="1:9" ht="21.95" customHeight="1" thickBot="1" x14ac:dyDescent="0.3">
      <c r="A2147" s="378"/>
      <c r="B2147" s="228"/>
      <c r="C2147" s="261"/>
      <c r="D2147" s="228"/>
      <c r="E2147" s="446" t="s">
        <v>410</v>
      </c>
      <c r="F2147" s="336">
        <f>SUM(F2130:F2145)</f>
        <v>0</v>
      </c>
      <c r="G2147" s="336">
        <f>SUM(G2130:G2145)</f>
        <v>4680000</v>
      </c>
      <c r="H2147" s="336">
        <f>SUM(H2130:H2145)</f>
        <v>1380000</v>
      </c>
      <c r="I2147" s="336">
        <f>SUM(I2130:I2145)</f>
        <v>24380000</v>
      </c>
    </row>
    <row r="2148" spans="1:9" ht="21.95" customHeight="1" thickBot="1" x14ac:dyDescent="0.3">
      <c r="A2148" s="447"/>
      <c r="B2148" s="265"/>
      <c r="C2148" s="266"/>
      <c r="D2148" s="267"/>
      <c r="E2148" s="464" t="s">
        <v>51</v>
      </c>
      <c r="F2148" s="343">
        <f>F2146+F2147</f>
        <v>10292368.148500001</v>
      </c>
      <c r="G2148" s="343">
        <f>G2146+G2147</f>
        <v>17628668.41</v>
      </c>
      <c r="H2148" s="343">
        <f>H2146+H2147</f>
        <v>10461501.307500001</v>
      </c>
      <c r="I2148" s="343">
        <f>I2146+I2147</f>
        <v>30119118.810000002</v>
      </c>
    </row>
    <row r="2149" spans="1:9" ht="21.95" customHeight="1" x14ac:dyDescent="0.3"/>
  </sheetData>
  <mergeCells count="257">
    <mergeCell ref="A2040:I2040"/>
    <mergeCell ref="A2093:I2093"/>
    <mergeCell ref="A2094:I2094"/>
    <mergeCell ref="A2095:I2095"/>
    <mergeCell ref="A2096:I2096"/>
    <mergeCell ref="A2097:I2097"/>
    <mergeCell ref="A1977:I1977"/>
    <mergeCell ref="A1978:I1978"/>
    <mergeCell ref="A2036:I2036"/>
    <mergeCell ref="A2037:I2037"/>
    <mergeCell ref="A2038:I2038"/>
    <mergeCell ref="A2039:I2039"/>
    <mergeCell ref="A1962:I1962"/>
    <mergeCell ref="A1963:I1963"/>
    <mergeCell ref="A1970:I1970"/>
    <mergeCell ref="A1974:I1974"/>
    <mergeCell ref="A1975:I1975"/>
    <mergeCell ref="A1976:I1976"/>
    <mergeCell ref="A1906:I1906"/>
    <mergeCell ref="A1907:I1907"/>
    <mergeCell ref="A1908:I1908"/>
    <mergeCell ref="A1959:I1959"/>
    <mergeCell ref="A1960:I1960"/>
    <mergeCell ref="A1961:I1961"/>
    <mergeCell ref="A1855:I1855"/>
    <mergeCell ref="A1856:I1856"/>
    <mergeCell ref="A1857:I1857"/>
    <mergeCell ref="A1858:I1858"/>
    <mergeCell ref="A1905:I1905"/>
    <mergeCell ref="A1793:I1793"/>
    <mergeCell ref="A1794:I1794"/>
    <mergeCell ref="A1795:I1795"/>
    <mergeCell ref="A1796:I1796"/>
    <mergeCell ref="A1797:I1797"/>
    <mergeCell ref="A1854:I1854"/>
    <mergeCell ref="A1779:I1779"/>
    <mergeCell ref="A1780:I1780"/>
    <mergeCell ref="A1781:I1781"/>
    <mergeCell ref="A1782:I1782"/>
    <mergeCell ref="A1783:I1783"/>
    <mergeCell ref="A1789:I1789"/>
    <mergeCell ref="A1722:I1722"/>
    <mergeCell ref="A1726:I1726"/>
    <mergeCell ref="A1727:I1727"/>
    <mergeCell ref="A1728:I1728"/>
    <mergeCell ref="A1729:I1729"/>
    <mergeCell ref="A1730:I1730"/>
    <mergeCell ref="A1659:I1659"/>
    <mergeCell ref="A1713:I1713"/>
    <mergeCell ref="A1714:I1714"/>
    <mergeCell ref="A1715:I1715"/>
    <mergeCell ref="A1716:I1716"/>
    <mergeCell ref="A1717:I1717"/>
    <mergeCell ref="A1603:I1603"/>
    <mergeCell ref="A1604:I1604"/>
    <mergeCell ref="A1655:I1655"/>
    <mergeCell ref="A1656:I1656"/>
    <mergeCell ref="A1657:I1657"/>
    <mergeCell ref="A1658:I1658"/>
    <mergeCell ref="A1538:I1538"/>
    <mergeCell ref="A1539:I1539"/>
    <mergeCell ref="A1540:I1540"/>
    <mergeCell ref="A1600:I1600"/>
    <mergeCell ref="A1601:I1601"/>
    <mergeCell ref="A1602:I1602"/>
    <mergeCell ref="A1482:I1482"/>
    <mergeCell ref="A1483:I1483"/>
    <mergeCell ref="A1484:I1484"/>
    <mergeCell ref="A1485:I1485"/>
    <mergeCell ref="A1536:I1536"/>
    <mergeCell ref="A1537:I1537"/>
    <mergeCell ref="A1420:I1420"/>
    <mergeCell ref="A1421:I1421"/>
    <mergeCell ref="A1422:I1422"/>
    <mergeCell ref="A1423:I1423"/>
    <mergeCell ref="A1424:I1424"/>
    <mergeCell ref="A1481:I1481"/>
    <mergeCell ref="A1362:I1362"/>
    <mergeCell ref="A1366:I1366"/>
    <mergeCell ref="A1367:I1367"/>
    <mergeCell ref="A1368:I1368"/>
    <mergeCell ref="A1369:I1369"/>
    <mergeCell ref="A1370:I1370"/>
    <mergeCell ref="A1304:I1304"/>
    <mergeCell ref="A1349:I1349"/>
    <mergeCell ref="A1350:I1350"/>
    <mergeCell ref="A1351:I1351"/>
    <mergeCell ref="A1352:I1352"/>
    <mergeCell ref="A1353:I1353"/>
    <mergeCell ref="A1257:I1257"/>
    <mergeCell ref="A1258:I1258"/>
    <mergeCell ref="A1300:I1300"/>
    <mergeCell ref="A1301:I1301"/>
    <mergeCell ref="A1302:I1302"/>
    <mergeCell ref="A1303:I1303"/>
    <mergeCell ref="A1203:I1203"/>
    <mergeCell ref="A1204:I1204"/>
    <mergeCell ref="A1205:I1205"/>
    <mergeCell ref="A1254:I1254"/>
    <mergeCell ref="A1255:I1255"/>
    <mergeCell ref="A1256:I1256"/>
    <mergeCell ref="A1140:I1140"/>
    <mergeCell ref="A1141:I1141"/>
    <mergeCell ref="A1142:I1142"/>
    <mergeCell ref="A1143:I1143"/>
    <mergeCell ref="A1201:I1201"/>
    <mergeCell ref="A1202:I1202"/>
    <mergeCell ref="A1125:I1125"/>
    <mergeCell ref="A1126:I1126"/>
    <mergeCell ref="A1127:I1127"/>
    <mergeCell ref="A1128:I1128"/>
    <mergeCell ref="A1135:I1135"/>
    <mergeCell ref="A1139:I1139"/>
    <mergeCell ref="A1064:I1064"/>
    <mergeCell ref="A1065:I1065"/>
    <mergeCell ref="A1066:I1066"/>
    <mergeCell ref="A1067:I1067"/>
    <mergeCell ref="A1068:I1068"/>
    <mergeCell ref="A1124:I1124"/>
    <mergeCell ref="A1052:I1052"/>
    <mergeCell ref="A1053:I1053"/>
    <mergeCell ref="A1054:I1054"/>
    <mergeCell ref="A1055:I1055"/>
    <mergeCell ref="A1056:I1056"/>
    <mergeCell ref="A1060:I1060"/>
    <mergeCell ref="A945:I945"/>
    <mergeCell ref="A994:I994"/>
    <mergeCell ref="A995:I995"/>
    <mergeCell ref="A996:I996"/>
    <mergeCell ref="A997:I997"/>
    <mergeCell ref="A998:I998"/>
    <mergeCell ref="A893:I893"/>
    <mergeCell ref="A894:I894"/>
    <mergeCell ref="A941:I941"/>
    <mergeCell ref="A942:I942"/>
    <mergeCell ref="A943:I943"/>
    <mergeCell ref="A944:I944"/>
    <mergeCell ref="A847:I847"/>
    <mergeCell ref="A848:I848"/>
    <mergeCell ref="A849:I849"/>
    <mergeCell ref="A890:I890"/>
    <mergeCell ref="A891:I891"/>
    <mergeCell ref="A892:I892"/>
    <mergeCell ref="A784:I784"/>
    <mergeCell ref="A785:I785"/>
    <mergeCell ref="A786:I786"/>
    <mergeCell ref="A787:I787"/>
    <mergeCell ref="A845:I845"/>
    <mergeCell ref="A846:I846"/>
    <mergeCell ref="A659:I659"/>
    <mergeCell ref="A716:I716"/>
    <mergeCell ref="A717:I717"/>
    <mergeCell ref="A718:I718"/>
    <mergeCell ref="A719:I719"/>
    <mergeCell ref="A783:I783"/>
    <mergeCell ref="A720:I720"/>
    <mergeCell ref="A598:I598"/>
    <mergeCell ref="A655:I655"/>
    <mergeCell ref="A656:I656"/>
    <mergeCell ref="A657:I657"/>
    <mergeCell ref="A658:I658"/>
    <mergeCell ref="A579:I579"/>
    <mergeCell ref="A590:I590"/>
    <mergeCell ref="A594:I594"/>
    <mergeCell ref="A595:I595"/>
    <mergeCell ref="A596:I596"/>
    <mergeCell ref="A597:I597"/>
    <mergeCell ref="A525:I525"/>
    <mergeCell ref="A526:I526"/>
    <mergeCell ref="A575:I575"/>
    <mergeCell ref="A576:I576"/>
    <mergeCell ref="A577:I577"/>
    <mergeCell ref="A578:I578"/>
    <mergeCell ref="A463:I463"/>
    <mergeCell ref="A464:I464"/>
    <mergeCell ref="A465:I465"/>
    <mergeCell ref="A522:I522"/>
    <mergeCell ref="A523:I523"/>
    <mergeCell ref="A524:I524"/>
    <mergeCell ref="A408:I408"/>
    <mergeCell ref="A409:I409"/>
    <mergeCell ref="A410:I410"/>
    <mergeCell ref="A411:I411"/>
    <mergeCell ref="A461:I461"/>
    <mergeCell ref="A462:I462"/>
    <mergeCell ref="A394:I394"/>
    <mergeCell ref="A395:I395"/>
    <mergeCell ref="A396:I396"/>
    <mergeCell ref="A397:I397"/>
    <mergeCell ref="A403:I403"/>
    <mergeCell ref="A407:I407"/>
    <mergeCell ref="A321:I321"/>
    <mergeCell ref="A322:I322"/>
    <mergeCell ref="A323:I323"/>
    <mergeCell ref="A324:I324"/>
    <mergeCell ref="A325:I325"/>
    <mergeCell ref="A393:I393"/>
    <mergeCell ref="A309:I309"/>
    <mergeCell ref="A310:I310"/>
    <mergeCell ref="A311:I311"/>
    <mergeCell ref="A312:I312"/>
    <mergeCell ref="A313:I313"/>
    <mergeCell ref="A317:I317"/>
    <mergeCell ref="A267:I267"/>
    <mergeCell ref="A271:I271"/>
    <mergeCell ref="A272:I272"/>
    <mergeCell ref="A273:I273"/>
    <mergeCell ref="A274:I274"/>
    <mergeCell ref="A275:I275"/>
    <mergeCell ref="A230:I230"/>
    <mergeCell ref="A259:I259"/>
    <mergeCell ref="A260:I260"/>
    <mergeCell ref="A261:I261"/>
    <mergeCell ref="A262:I262"/>
    <mergeCell ref="A263:I263"/>
    <mergeCell ref="A190:I190"/>
    <mergeCell ref="A191:I191"/>
    <mergeCell ref="A226:I226"/>
    <mergeCell ref="A227:I227"/>
    <mergeCell ref="A228:I228"/>
    <mergeCell ref="A229:I229"/>
    <mergeCell ref="A177:I177"/>
    <mergeCell ref="A178:I178"/>
    <mergeCell ref="A183:I183"/>
    <mergeCell ref="A187:I187"/>
    <mergeCell ref="A188:I188"/>
    <mergeCell ref="A189:I189"/>
    <mergeCell ref="A124:I124"/>
    <mergeCell ref="A125:I125"/>
    <mergeCell ref="A126:I126"/>
    <mergeCell ref="A174:I174"/>
    <mergeCell ref="A175:I175"/>
    <mergeCell ref="A176:I176"/>
    <mergeCell ref="A88:I88"/>
    <mergeCell ref="A89:I89"/>
    <mergeCell ref="A90:I90"/>
    <mergeCell ref="A91:I91"/>
    <mergeCell ref="A122:I122"/>
    <mergeCell ref="A123:I123"/>
    <mergeCell ref="A41:I41"/>
    <mergeCell ref="A42:I42"/>
    <mergeCell ref="A87:I87"/>
    <mergeCell ref="A24:I24"/>
    <mergeCell ref="A25:I25"/>
    <mergeCell ref="A26:I26"/>
    <mergeCell ref="A27:I27"/>
    <mergeCell ref="A28:I28"/>
    <mergeCell ref="A34:I34"/>
    <mergeCell ref="A1:I1"/>
    <mergeCell ref="A2:I2"/>
    <mergeCell ref="A3:I3"/>
    <mergeCell ref="A4:I4"/>
    <mergeCell ref="A5:I5"/>
    <mergeCell ref="A20:I20"/>
    <mergeCell ref="A38:I38"/>
    <mergeCell ref="A39:I39"/>
    <mergeCell ref="A40:I40"/>
  </mergeCells>
  <pageMargins left="0.45" right="0" top="0.5" bottom="0.5" header="0.3" footer="0.3"/>
  <pageSetup scale="61" fitToHeight="0" orientation="landscape" verticalDpi="300" r:id="rId1"/>
  <headerFooter>
    <oddFooter>&amp;CPage &amp;P&amp;R&amp;A</oddFooter>
  </headerFooter>
  <rowBreaks count="48" manualBreakCount="48">
    <brk id="23" max="16383" man="1"/>
    <brk id="37" max="8" man="1"/>
    <brk id="86" max="16383" man="1"/>
    <brk id="121" max="16383" man="1"/>
    <brk id="173" max="16383" man="1"/>
    <brk id="186" max="16383" man="1"/>
    <brk id="225" max="16383" man="1"/>
    <brk id="258" max="16383" man="1"/>
    <brk id="270" max="16383" man="1"/>
    <brk id="308" max="16383" man="1"/>
    <brk id="320" max="16383" man="1"/>
    <brk id="392" max="16383" man="1"/>
    <brk id="406" max="16383" man="1"/>
    <brk id="460" max="16383" man="1"/>
    <brk id="521" max="16383" man="1"/>
    <brk id="574" max="16383" man="1"/>
    <brk id="593" max="16383" man="1"/>
    <brk id="654" max="16383" man="1"/>
    <brk id="715" max="16383" man="1"/>
    <brk id="782" max="16383" man="1"/>
    <brk id="844" max="16383" man="1"/>
    <brk id="889" max="16383" man="1"/>
    <brk id="940" max="16383" man="1"/>
    <brk id="993" max="16383" man="1"/>
    <brk id="1051" max="16383" man="1"/>
    <brk id="1063" max="16383" man="1"/>
    <brk id="1123" max="16383" man="1"/>
    <brk id="1138" max="16383" man="1"/>
    <brk id="1200" max="16383" man="1"/>
    <brk id="1253" max="16383" man="1"/>
    <brk id="1299" max="16383" man="1"/>
    <brk id="1348" max="16383" man="1"/>
    <brk id="1365" max="16383" man="1"/>
    <brk id="1419" max="16383" man="1"/>
    <brk id="1480" max="16383" man="1"/>
    <brk id="1535" max="16383" man="1"/>
    <brk id="1599" max="16383" man="1"/>
    <brk id="1654" max="16383" man="1"/>
    <brk id="1712" max="16383" man="1"/>
    <brk id="1725" max="16383" man="1"/>
    <brk id="1778" max="16383" man="1"/>
    <brk id="1792" max="16383" man="1"/>
    <brk id="1853" max="16383" man="1"/>
    <brk id="1904" max="16383" man="1"/>
    <brk id="1958" max="16383" man="1"/>
    <brk id="1973" max="16383" man="1"/>
    <brk id="2035" max="16383" man="1"/>
    <brk id="20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183"/>
  <sheetViews>
    <sheetView view="pageBreakPreview" zoomScale="80" zoomScaleNormal="100" zoomScaleSheetLayoutView="80" workbookViewId="0">
      <selection activeCell="F66" sqref="F66"/>
    </sheetView>
  </sheetViews>
  <sheetFormatPr defaultRowHeight="18.75" x14ac:dyDescent="0.3"/>
  <cols>
    <col min="1" max="1" width="15.140625" style="85" customWidth="1"/>
    <col min="2" max="2" width="11.42578125" style="542" customWidth="1"/>
    <col min="3" max="3" width="17.140625" style="85" customWidth="1"/>
    <col min="4" max="4" width="15.28515625" style="85" customWidth="1"/>
    <col min="5" max="5" width="48.85546875" style="187" customWidth="1"/>
    <col min="6" max="6" width="26.140625" style="85" customWidth="1"/>
    <col min="7" max="7" width="29" style="85" customWidth="1"/>
    <col min="8" max="8" width="26.5703125" style="85" customWidth="1"/>
    <col min="9" max="9" width="28.7109375" style="501" customWidth="1"/>
    <col min="10" max="256" width="9.140625" style="85"/>
    <col min="257" max="257" width="15.7109375" style="85" customWidth="1"/>
    <col min="258" max="258" width="11.42578125" style="85" customWidth="1"/>
    <col min="259" max="259" width="18.28515625" style="85" customWidth="1"/>
    <col min="260" max="260" width="15.28515625" style="85" customWidth="1"/>
    <col min="261" max="261" width="48.85546875" style="85" customWidth="1"/>
    <col min="262" max="262" width="25.28515625" style="85" customWidth="1"/>
    <col min="263" max="263" width="27.7109375" style="85" customWidth="1"/>
    <col min="264" max="264" width="25.140625" style="85" customWidth="1"/>
    <col min="265" max="265" width="27.5703125" style="85" customWidth="1"/>
    <col min="266" max="512" width="9.140625" style="85"/>
    <col min="513" max="513" width="15.7109375" style="85" customWidth="1"/>
    <col min="514" max="514" width="11.42578125" style="85" customWidth="1"/>
    <col min="515" max="515" width="18.28515625" style="85" customWidth="1"/>
    <col min="516" max="516" width="15.28515625" style="85" customWidth="1"/>
    <col min="517" max="517" width="48.85546875" style="85" customWidth="1"/>
    <col min="518" max="518" width="25.28515625" style="85" customWidth="1"/>
    <col min="519" max="519" width="27.7109375" style="85" customWidth="1"/>
    <col min="520" max="520" width="25.140625" style="85" customWidth="1"/>
    <col min="521" max="521" width="27.5703125" style="85" customWidth="1"/>
    <col min="522" max="768" width="9.140625" style="85"/>
    <col min="769" max="769" width="15.7109375" style="85" customWidth="1"/>
    <col min="770" max="770" width="11.42578125" style="85" customWidth="1"/>
    <col min="771" max="771" width="18.28515625" style="85" customWidth="1"/>
    <col min="772" max="772" width="15.28515625" style="85" customWidth="1"/>
    <col min="773" max="773" width="48.85546875" style="85" customWidth="1"/>
    <col min="774" max="774" width="25.28515625" style="85" customWidth="1"/>
    <col min="775" max="775" width="27.7109375" style="85" customWidth="1"/>
    <col min="776" max="776" width="25.140625" style="85" customWidth="1"/>
    <col min="777" max="777" width="27.5703125" style="85" customWidth="1"/>
    <col min="778" max="1024" width="9.140625" style="85"/>
    <col min="1025" max="1025" width="15.7109375" style="85" customWidth="1"/>
    <col min="1026" max="1026" width="11.42578125" style="85" customWidth="1"/>
    <col min="1027" max="1027" width="18.28515625" style="85" customWidth="1"/>
    <col min="1028" max="1028" width="15.28515625" style="85" customWidth="1"/>
    <col min="1029" max="1029" width="48.85546875" style="85" customWidth="1"/>
    <col min="1030" max="1030" width="25.28515625" style="85" customWidth="1"/>
    <col min="1031" max="1031" width="27.7109375" style="85" customWidth="1"/>
    <col min="1032" max="1032" width="25.140625" style="85" customWidth="1"/>
    <col min="1033" max="1033" width="27.5703125" style="85" customWidth="1"/>
    <col min="1034" max="1280" width="9.140625" style="85"/>
    <col min="1281" max="1281" width="15.7109375" style="85" customWidth="1"/>
    <col min="1282" max="1282" width="11.42578125" style="85" customWidth="1"/>
    <col min="1283" max="1283" width="18.28515625" style="85" customWidth="1"/>
    <col min="1284" max="1284" width="15.28515625" style="85" customWidth="1"/>
    <col min="1285" max="1285" width="48.85546875" style="85" customWidth="1"/>
    <col min="1286" max="1286" width="25.28515625" style="85" customWidth="1"/>
    <col min="1287" max="1287" width="27.7109375" style="85" customWidth="1"/>
    <col min="1288" max="1288" width="25.140625" style="85" customWidth="1"/>
    <col min="1289" max="1289" width="27.5703125" style="85" customWidth="1"/>
    <col min="1290" max="1536" width="9.140625" style="85"/>
    <col min="1537" max="1537" width="15.7109375" style="85" customWidth="1"/>
    <col min="1538" max="1538" width="11.42578125" style="85" customWidth="1"/>
    <col min="1539" max="1539" width="18.28515625" style="85" customWidth="1"/>
    <col min="1540" max="1540" width="15.28515625" style="85" customWidth="1"/>
    <col min="1541" max="1541" width="48.85546875" style="85" customWidth="1"/>
    <col min="1542" max="1542" width="25.28515625" style="85" customWidth="1"/>
    <col min="1543" max="1543" width="27.7109375" style="85" customWidth="1"/>
    <col min="1544" max="1544" width="25.140625" style="85" customWidth="1"/>
    <col min="1545" max="1545" width="27.5703125" style="85" customWidth="1"/>
    <col min="1546" max="1792" width="9.140625" style="85"/>
    <col min="1793" max="1793" width="15.7109375" style="85" customWidth="1"/>
    <col min="1794" max="1794" width="11.42578125" style="85" customWidth="1"/>
    <col min="1795" max="1795" width="18.28515625" style="85" customWidth="1"/>
    <col min="1796" max="1796" width="15.28515625" style="85" customWidth="1"/>
    <col min="1797" max="1797" width="48.85546875" style="85" customWidth="1"/>
    <col min="1798" max="1798" width="25.28515625" style="85" customWidth="1"/>
    <col min="1799" max="1799" width="27.7109375" style="85" customWidth="1"/>
    <col min="1800" max="1800" width="25.140625" style="85" customWidth="1"/>
    <col min="1801" max="1801" width="27.5703125" style="85" customWidth="1"/>
    <col min="1802" max="2048" width="9.140625" style="85"/>
    <col min="2049" max="2049" width="15.7109375" style="85" customWidth="1"/>
    <col min="2050" max="2050" width="11.42578125" style="85" customWidth="1"/>
    <col min="2051" max="2051" width="18.28515625" style="85" customWidth="1"/>
    <col min="2052" max="2052" width="15.28515625" style="85" customWidth="1"/>
    <col min="2053" max="2053" width="48.85546875" style="85" customWidth="1"/>
    <col min="2054" max="2054" width="25.28515625" style="85" customWidth="1"/>
    <col min="2055" max="2055" width="27.7109375" style="85" customWidth="1"/>
    <col min="2056" max="2056" width="25.140625" style="85" customWidth="1"/>
    <col min="2057" max="2057" width="27.5703125" style="85" customWidth="1"/>
    <col min="2058" max="2304" width="9.140625" style="85"/>
    <col min="2305" max="2305" width="15.7109375" style="85" customWidth="1"/>
    <col min="2306" max="2306" width="11.42578125" style="85" customWidth="1"/>
    <col min="2307" max="2307" width="18.28515625" style="85" customWidth="1"/>
    <col min="2308" max="2308" width="15.28515625" style="85" customWidth="1"/>
    <col min="2309" max="2309" width="48.85546875" style="85" customWidth="1"/>
    <col min="2310" max="2310" width="25.28515625" style="85" customWidth="1"/>
    <col min="2311" max="2311" width="27.7109375" style="85" customWidth="1"/>
    <col min="2312" max="2312" width="25.140625" style="85" customWidth="1"/>
    <col min="2313" max="2313" width="27.5703125" style="85" customWidth="1"/>
    <col min="2314" max="2560" width="9.140625" style="85"/>
    <col min="2561" max="2561" width="15.7109375" style="85" customWidth="1"/>
    <col min="2562" max="2562" width="11.42578125" style="85" customWidth="1"/>
    <col min="2563" max="2563" width="18.28515625" style="85" customWidth="1"/>
    <col min="2564" max="2564" width="15.28515625" style="85" customWidth="1"/>
    <col min="2565" max="2565" width="48.85546875" style="85" customWidth="1"/>
    <col min="2566" max="2566" width="25.28515625" style="85" customWidth="1"/>
    <col min="2567" max="2567" width="27.7109375" style="85" customWidth="1"/>
    <col min="2568" max="2568" width="25.140625" style="85" customWidth="1"/>
    <col min="2569" max="2569" width="27.5703125" style="85" customWidth="1"/>
    <col min="2570" max="2816" width="9.140625" style="85"/>
    <col min="2817" max="2817" width="15.7109375" style="85" customWidth="1"/>
    <col min="2818" max="2818" width="11.42578125" style="85" customWidth="1"/>
    <col min="2819" max="2819" width="18.28515625" style="85" customWidth="1"/>
    <col min="2820" max="2820" width="15.28515625" style="85" customWidth="1"/>
    <col min="2821" max="2821" width="48.85546875" style="85" customWidth="1"/>
    <col min="2822" max="2822" width="25.28515625" style="85" customWidth="1"/>
    <col min="2823" max="2823" width="27.7109375" style="85" customWidth="1"/>
    <col min="2824" max="2824" width="25.140625" style="85" customWidth="1"/>
    <col min="2825" max="2825" width="27.5703125" style="85" customWidth="1"/>
    <col min="2826" max="3072" width="9.140625" style="85"/>
    <col min="3073" max="3073" width="15.7109375" style="85" customWidth="1"/>
    <col min="3074" max="3074" width="11.42578125" style="85" customWidth="1"/>
    <col min="3075" max="3075" width="18.28515625" style="85" customWidth="1"/>
    <col min="3076" max="3076" width="15.28515625" style="85" customWidth="1"/>
    <col min="3077" max="3077" width="48.85546875" style="85" customWidth="1"/>
    <col min="3078" max="3078" width="25.28515625" style="85" customWidth="1"/>
    <col min="3079" max="3079" width="27.7109375" style="85" customWidth="1"/>
    <col min="3080" max="3080" width="25.140625" style="85" customWidth="1"/>
    <col min="3081" max="3081" width="27.5703125" style="85" customWidth="1"/>
    <col min="3082" max="3328" width="9.140625" style="85"/>
    <col min="3329" max="3329" width="15.7109375" style="85" customWidth="1"/>
    <col min="3330" max="3330" width="11.42578125" style="85" customWidth="1"/>
    <col min="3331" max="3331" width="18.28515625" style="85" customWidth="1"/>
    <col min="3332" max="3332" width="15.28515625" style="85" customWidth="1"/>
    <col min="3333" max="3333" width="48.85546875" style="85" customWidth="1"/>
    <col min="3334" max="3334" width="25.28515625" style="85" customWidth="1"/>
    <col min="3335" max="3335" width="27.7109375" style="85" customWidth="1"/>
    <col min="3336" max="3336" width="25.140625" style="85" customWidth="1"/>
    <col min="3337" max="3337" width="27.5703125" style="85" customWidth="1"/>
    <col min="3338" max="3584" width="9.140625" style="85"/>
    <col min="3585" max="3585" width="15.7109375" style="85" customWidth="1"/>
    <col min="3586" max="3586" width="11.42578125" style="85" customWidth="1"/>
    <col min="3587" max="3587" width="18.28515625" style="85" customWidth="1"/>
    <col min="3588" max="3588" width="15.28515625" style="85" customWidth="1"/>
    <col min="3589" max="3589" width="48.85546875" style="85" customWidth="1"/>
    <col min="3590" max="3590" width="25.28515625" style="85" customWidth="1"/>
    <col min="3591" max="3591" width="27.7109375" style="85" customWidth="1"/>
    <col min="3592" max="3592" width="25.140625" style="85" customWidth="1"/>
    <col min="3593" max="3593" width="27.5703125" style="85" customWidth="1"/>
    <col min="3594" max="3840" width="9.140625" style="85"/>
    <col min="3841" max="3841" width="15.7109375" style="85" customWidth="1"/>
    <col min="3842" max="3842" width="11.42578125" style="85" customWidth="1"/>
    <col min="3843" max="3843" width="18.28515625" style="85" customWidth="1"/>
    <col min="3844" max="3844" width="15.28515625" style="85" customWidth="1"/>
    <col min="3845" max="3845" width="48.85546875" style="85" customWidth="1"/>
    <col min="3846" max="3846" width="25.28515625" style="85" customWidth="1"/>
    <col min="3847" max="3847" width="27.7109375" style="85" customWidth="1"/>
    <col min="3848" max="3848" width="25.140625" style="85" customWidth="1"/>
    <col min="3849" max="3849" width="27.5703125" style="85" customWidth="1"/>
    <col min="3850" max="4096" width="9.140625" style="85"/>
    <col min="4097" max="4097" width="15.7109375" style="85" customWidth="1"/>
    <col min="4098" max="4098" width="11.42578125" style="85" customWidth="1"/>
    <col min="4099" max="4099" width="18.28515625" style="85" customWidth="1"/>
    <col min="4100" max="4100" width="15.28515625" style="85" customWidth="1"/>
    <col min="4101" max="4101" width="48.85546875" style="85" customWidth="1"/>
    <col min="4102" max="4102" width="25.28515625" style="85" customWidth="1"/>
    <col min="4103" max="4103" width="27.7109375" style="85" customWidth="1"/>
    <col min="4104" max="4104" width="25.140625" style="85" customWidth="1"/>
    <col min="4105" max="4105" width="27.5703125" style="85" customWidth="1"/>
    <col min="4106" max="4352" width="9.140625" style="85"/>
    <col min="4353" max="4353" width="15.7109375" style="85" customWidth="1"/>
    <col min="4354" max="4354" width="11.42578125" style="85" customWidth="1"/>
    <col min="4355" max="4355" width="18.28515625" style="85" customWidth="1"/>
    <col min="4356" max="4356" width="15.28515625" style="85" customWidth="1"/>
    <col min="4357" max="4357" width="48.85546875" style="85" customWidth="1"/>
    <col min="4358" max="4358" width="25.28515625" style="85" customWidth="1"/>
    <col min="4359" max="4359" width="27.7109375" style="85" customWidth="1"/>
    <col min="4360" max="4360" width="25.140625" style="85" customWidth="1"/>
    <col min="4361" max="4361" width="27.5703125" style="85" customWidth="1"/>
    <col min="4362" max="4608" width="9.140625" style="85"/>
    <col min="4609" max="4609" width="15.7109375" style="85" customWidth="1"/>
    <col min="4610" max="4610" width="11.42578125" style="85" customWidth="1"/>
    <col min="4611" max="4611" width="18.28515625" style="85" customWidth="1"/>
    <col min="4612" max="4612" width="15.28515625" style="85" customWidth="1"/>
    <col min="4613" max="4613" width="48.85546875" style="85" customWidth="1"/>
    <col min="4614" max="4614" width="25.28515625" style="85" customWidth="1"/>
    <col min="4615" max="4615" width="27.7109375" style="85" customWidth="1"/>
    <col min="4616" max="4616" width="25.140625" style="85" customWidth="1"/>
    <col min="4617" max="4617" width="27.5703125" style="85" customWidth="1"/>
    <col min="4618" max="4864" width="9.140625" style="85"/>
    <col min="4865" max="4865" width="15.7109375" style="85" customWidth="1"/>
    <col min="4866" max="4866" width="11.42578125" style="85" customWidth="1"/>
    <col min="4867" max="4867" width="18.28515625" style="85" customWidth="1"/>
    <col min="4868" max="4868" width="15.28515625" style="85" customWidth="1"/>
    <col min="4869" max="4869" width="48.85546875" style="85" customWidth="1"/>
    <col min="4870" max="4870" width="25.28515625" style="85" customWidth="1"/>
    <col min="4871" max="4871" width="27.7109375" style="85" customWidth="1"/>
    <col min="4872" max="4872" width="25.140625" style="85" customWidth="1"/>
    <col min="4873" max="4873" width="27.5703125" style="85" customWidth="1"/>
    <col min="4874" max="5120" width="9.140625" style="85"/>
    <col min="5121" max="5121" width="15.7109375" style="85" customWidth="1"/>
    <col min="5122" max="5122" width="11.42578125" style="85" customWidth="1"/>
    <col min="5123" max="5123" width="18.28515625" style="85" customWidth="1"/>
    <col min="5124" max="5124" width="15.28515625" style="85" customWidth="1"/>
    <col min="5125" max="5125" width="48.85546875" style="85" customWidth="1"/>
    <col min="5126" max="5126" width="25.28515625" style="85" customWidth="1"/>
    <col min="5127" max="5127" width="27.7109375" style="85" customWidth="1"/>
    <col min="5128" max="5128" width="25.140625" style="85" customWidth="1"/>
    <col min="5129" max="5129" width="27.5703125" style="85" customWidth="1"/>
    <col min="5130" max="5376" width="9.140625" style="85"/>
    <col min="5377" max="5377" width="15.7109375" style="85" customWidth="1"/>
    <col min="5378" max="5378" width="11.42578125" style="85" customWidth="1"/>
    <col min="5379" max="5379" width="18.28515625" style="85" customWidth="1"/>
    <col min="5380" max="5380" width="15.28515625" style="85" customWidth="1"/>
    <col min="5381" max="5381" width="48.85546875" style="85" customWidth="1"/>
    <col min="5382" max="5382" width="25.28515625" style="85" customWidth="1"/>
    <col min="5383" max="5383" width="27.7109375" style="85" customWidth="1"/>
    <col min="5384" max="5384" width="25.140625" style="85" customWidth="1"/>
    <col min="5385" max="5385" width="27.5703125" style="85" customWidth="1"/>
    <col min="5386" max="5632" width="9.140625" style="85"/>
    <col min="5633" max="5633" width="15.7109375" style="85" customWidth="1"/>
    <col min="5634" max="5634" width="11.42578125" style="85" customWidth="1"/>
    <col min="5635" max="5635" width="18.28515625" style="85" customWidth="1"/>
    <col min="5636" max="5636" width="15.28515625" style="85" customWidth="1"/>
    <col min="5637" max="5637" width="48.85546875" style="85" customWidth="1"/>
    <col min="5638" max="5638" width="25.28515625" style="85" customWidth="1"/>
    <col min="5639" max="5639" width="27.7109375" style="85" customWidth="1"/>
    <col min="5640" max="5640" width="25.140625" style="85" customWidth="1"/>
    <col min="5641" max="5641" width="27.5703125" style="85" customWidth="1"/>
    <col min="5642" max="5888" width="9.140625" style="85"/>
    <col min="5889" max="5889" width="15.7109375" style="85" customWidth="1"/>
    <col min="5890" max="5890" width="11.42578125" style="85" customWidth="1"/>
    <col min="5891" max="5891" width="18.28515625" style="85" customWidth="1"/>
    <col min="5892" max="5892" width="15.28515625" style="85" customWidth="1"/>
    <col min="5893" max="5893" width="48.85546875" style="85" customWidth="1"/>
    <col min="5894" max="5894" width="25.28515625" style="85" customWidth="1"/>
    <col min="5895" max="5895" width="27.7109375" style="85" customWidth="1"/>
    <col min="5896" max="5896" width="25.140625" style="85" customWidth="1"/>
    <col min="5897" max="5897" width="27.5703125" style="85" customWidth="1"/>
    <col min="5898" max="6144" width="9.140625" style="85"/>
    <col min="6145" max="6145" width="15.7109375" style="85" customWidth="1"/>
    <col min="6146" max="6146" width="11.42578125" style="85" customWidth="1"/>
    <col min="6147" max="6147" width="18.28515625" style="85" customWidth="1"/>
    <col min="6148" max="6148" width="15.28515625" style="85" customWidth="1"/>
    <col min="6149" max="6149" width="48.85546875" style="85" customWidth="1"/>
    <col min="6150" max="6150" width="25.28515625" style="85" customWidth="1"/>
    <col min="6151" max="6151" width="27.7109375" style="85" customWidth="1"/>
    <col min="6152" max="6152" width="25.140625" style="85" customWidth="1"/>
    <col min="6153" max="6153" width="27.5703125" style="85" customWidth="1"/>
    <col min="6154" max="6400" width="9.140625" style="85"/>
    <col min="6401" max="6401" width="15.7109375" style="85" customWidth="1"/>
    <col min="6402" max="6402" width="11.42578125" style="85" customWidth="1"/>
    <col min="6403" max="6403" width="18.28515625" style="85" customWidth="1"/>
    <col min="6404" max="6404" width="15.28515625" style="85" customWidth="1"/>
    <col min="6405" max="6405" width="48.85546875" style="85" customWidth="1"/>
    <col min="6406" max="6406" width="25.28515625" style="85" customWidth="1"/>
    <col min="6407" max="6407" width="27.7109375" style="85" customWidth="1"/>
    <col min="6408" max="6408" width="25.140625" style="85" customWidth="1"/>
    <col min="6409" max="6409" width="27.5703125" style="85" customWidth="1"/>
    <col min="6410" max="6656" width="9.140625" style="85"/>
    <col min="6657" max="6657" width="15.7109375" style="85" customWidth="1"/>
    <col min="6658" max="6658" width="11.42578125" style="85" customWidth="1"/>
    <col min="6659" max="6659" width="18.28515625" style="85" customWidth="1"/>
    <col min="6660" max="6660" width="15.28515625" style="85" customWidth="1"/>
    <col min="6661" max="6661" width="48.85546875" style="85" customWidth="1"/>
    <col min="6662" max="6662" width="25.28515625" style="85" customWidth="1"/>
    <col min="6663" max="6663" width="27.7109375" style="85" customWidth="1"/>
    <col min="6664" max="6664" width="25.140625" style="85" customWidth="1"/>
    <col min="6665" max="6665" width="27.5703125" style="85" customWidth="1"/>
    <col min="6666" max="6912" width="9.140625" style="85"/>
    <col min="6913" max="6913" width="15.7109375" style="85" customWidth="1"/>
    <col min="6914" max="6914" width="11.42578125" style="85" customWidth="1"/>
    <col min="6915" max="6915" width="18.28515625" style="85" customWidth="1"/>
    <col min="6916" max="6916" width="15.28515625" style="85" customWidth="1"/>
    <col min="6917" max="6917" width="48.85546875" style="85" customWidth="1"/>
    <col min="6918" max="6918" width="25.28515625" style="85" customWidth="1"/>
    <col min="6919" max="6919" width="27.7109375" style="85" customWidth="1"/>
    <col min="6920" max="6920" width="25.140625" style="85" customWidth="1"/>
    <col min="6921" max="6921" width="27.5703125" style="85" customWidth="1"/>
    <col min="6922" max="7168" width="9.140625" style="85"/>
    <col min="7169" max="7169" width="15.7109375" style="85" customWidth="1"/>
    <col min="7170" max="7170" width="11.42578125" style="85" customWidth="1"/>
    <col min="7171" max="7171" width="18.28515625" style="85" customWidth="1"/>
    <col min="7172" max="7172" width="15.28515625" style="85" customWidth="1"/>
    <col min="7173" max="7173" width="48.85546875" style="85" customWidth="1"/>
    <col min="7174" max="7174" width="25.28515625" style="85" customWidth="1"/>
    <col min="7175" max="7175" width="27.7109375" style="85" customWidth="1"/>
    <col min="7176" max="7176" width="25.140625" style="85" customWidth="1"/>
    <col min="7177" max="7177" width="27.5703125" style="85" customWidth="1"/>
    <col min="7178" max="7424" width="9.140625" style="85"/>
    <col min="7425" max="7425" width="15.7109375" style="85" customWidth="1"/>
    <col min="7426" max="7426" width="11.42578125" style="85" customWidth="1"/>
    <col min="7427" max="7427" width="18.28515625" style="85" customWidth="1"/>
    <col min="7428" max="7428" width="15.28515625" style="85" customWidth="1"/>
    <col min="7429" max="7429" width="48.85546875" style="85" customWidth="1"/>
    <col min="7430" max="7430" width="25.28515625" style="85" customWidth="1"/>
    <col min="7431" max="7431" width="27.7109375" style="85" customWidth="1"/>
    <col min="7432" max="7432" width="25.140625" style="85" customWidth="1"/>
    <col min="7433" max="7433" width="27.5703125" style="85" customWidth="1"/>
    <col min="7434" max="7680" width="9.140625" style="85"/>
    <col min="7681" max="7681" width="15.7109375" style="85" customWidth="1"/>
    <col min="7682" max="7682" width="11.42578125" style="85" customWidth="1"/>
    <col min="7683" max="7683" width="18.28515625" style="85" customWidth="1"/>
    <col min="7684" max="7684" width="15.28515625" style="85" customWidth="1"/>
    <col min="7685" max="7685" width="48.85546875" style="85" customWidth="1"/>
    <col min="7686" max="7686" width="25.28515625" style="85" customWidth="1"/>
    <col min="7687" max="7687" width="27.7109375" style="85" customWidth="1"/>
    <col min="7688" max="7688" width="25.140625" style="85" customWidth="1"/>
    <col min="7689" max="7689" width="27.5703125" style="85" customWidth="1"/>
    <col min="7690" max="7936" width="9.140625" style="85"/>
    <col min="7937" max="7937" width="15.7109375" style="85" customWidth="1"/>
    <col min="7938" max="7938" width="11.42578125" style="85" customWidth="1"/>
    <col min="7939" max="7939" width="18.28515625" style="85" customWidth="1"/>
    <col min="7940" max="7940" width="15.28515625" style="85" customWidth="1"/>
    <col min="7941" max="7941" width="48.85546875" style="85" customWidth="1"/>
    <col min="7942" max="7942" width="25.28515625" style="85" customWidth="1"/>
    <col min="7943" max="7943" width="27.7109375" style="85" customWidth="1"/>
    <col min="7944" max="7944" width="25.140625" style="85" customWidth="1"/>
    <col min="7945" max="7945" width="27.5703125" style="85" customWidth="1"/>
    <col min="7946" max="8192" width="9.140625" style="85"/>
    <col min="8193" max="8193" width="15.7109375" style="85" customWidth="1"/>
    <col min="8194" max="8194" width="11.42578125" style="85" customWidth="1"/>
    <col min="8195" max="8195" width="18.28515625" style="85" customWidth="1"/>
    <col min="8196" max="8196" width="15.28515625" style="85" customWidth="1"/>
    <col min="8197" max="8197" width="48.85546875" style="85" customWidth="1"/>
    <col min="8198" max="8198" width="25.28515625" style="85" customWidth="1"/>
    <col min="8199" max="8199" width="27.7109375" style="85" customWidth="1"/>
    <col min="8200" max="8200" width="25.140625" style="85" customWidth="1"/>
    <col min="8201" max="8201" width="27.5703125" style="85" customWidth="1"/>
    <col min="8202" max="8448" width="9.140625" style="85"/>
    <col min="8449" max="8449" width="15.7109375" style="85" customWidth="1"/>
    <col min="8450" max="8450" width="11.42578125" style="85" customWidth="1"/>
    <col min="8451" max="8451" width="18.28515625" style="85" customWidth="1"/>
    <col min="8452" max="8452" width="15.28515625" style="85" customWidth="1"/>
    <col min="8453" max="8453" width="48.85546875" style="85" customWidth="1"/>
    <col min="8454" max="8454" width="25.28515625" style="85" customWidth="1"/>
    <col min="8455" max="8455" width="27.7109375" style="85" customWidth="1"/>
    <col min="8456" max="8456" width="25.140625" style="85" customWidth="1"/>
    <col min="8457" max="8457" width="27.5703125" style="85" customWidth="1"/>
    <col min="8458" max="8704" width="9.140625" style="85"/>
    <col min="8705" max="8705" width="15.7109375" style="85" customWidth="1"/>
    <col min="8706" max="8706" width="11.42578125" style="85" customWidth="1"/>
    <col min="8707" max="8707" width="18.28515625" style="85" customWidth="1"/>
    <col min="8708" max="8708" width="15.28515625" style="85" customWidth="1"/>
    <col min="8709" max="8709" width="48.85546875" style="85" customWidth="1"/>
    <col min="8710" max="8710" width="25.28515625" style="85" customWidth="1"/>
    <col min="8711" max="8711" width="27.7109375" style="85" customWidth="1"/>
    <col min="8712" max="8712" width="25.140625" style="85" customWidth="1"/>
    <col min="8713" max="8713" width="27.5703125" style="85" customWidth="1"/>
    <col min="8714" max="8960" width="9.140625" style="85"/>
    <col min="8961" max="8961" width="15.7109375" style="85" customWidth="1"/>
    <col min="8962" max="8962" width="11.42578125" style="85" customWidth="1"/>
    <col min="8963" max="8963" width="18.28515625" style="85" customWidth="1"/>
    <col min="8964" max="8964" width="15.28515625" style="85" customWidth="1"/>
    <col min="8965" max="8965" width="48.85546875" style="85" customWidth="1"/>
    <col min="8966" max="8966" width="25.28515625" style="85" customWidth="1"/>
    <col min="8967" max="8967" width="27.7109375" style="85" customWidth="1"/>
    <col min="8968" max="8968" width="25.140625" style="85" customWidth="1"/>
    <col min="8969" max="8969" width="27.5703125" style="85" customWidth="1"/>
    <col min="8970" max="9216" width="9.140625" style="85"/>
    <col min="9217" max="9217" width="15.7109375" style="85" customWidth="1"/>
    <col min="9218" max="9218" width="11.42578125" style="85" customWidth="1"/>
    <col min="9219" max="9219" width="18.28515625" style="85" customWidth="1"/>
    <col min="9220" max="9220" width="15.28515625" style="85" customWidth="1"/>
    <col min="9221" max="9221" width="48.85546875" style="85" customWidth="1"/>
    <col min="9222" max="9222" width="25.28515625" style="85" customWidth="1"/>
    <col min="9223" max="9223" width="27.7109375" style="85" customWidth="1"/>
    <col min="9224" max="9224" width="25.140625" style="85" customWidth="1"/>
    <col min="9225" max="9225" width="27.5703125" style="85" customWidth="1"/>
    <col min="9226" max="9472" width="9.140625" style="85"/>
    <col min="9473" max="9473" width="15.7109375" style="85" customWidth="1"/>
    <col min="9474" max="9474" width="11.42578125" style="85" customWidth="1"/>
    <col min="9475" max="9475" width="18.28515625" style="85" customWidth="1"/>
    <col min="9476" max="9476" width="15.28515625" style="85" customWidth="1"/>
    <col min="9477" max="9477" width="48.85546875" style="85" customWidth="1"/>
    <col min="9478" max="9478" width="25.28515625" style="85" customWidth="1"/>
    <col min="9479" max="9479" width="27.7109375" style="85" customWidth="1"/>
    <col min="9480" max="9480" width="25.140625" style="85" customWidth="1"/>
    <col min="9481" max="9481" width="27.5703125" style="85" customWidth="1"/>
    <col min="9482" max="9728" width="9.140625" style="85"/>
    <col min="9729" max="9729" width="15.7109375" style="85" customWidth="1"/>
    <col min="9730" max="9730" width="11.42578125" style="85" customWidth="1"/>
    <col min="9731" max="9731" width="18.28515625" style="85" customWidth="1"/>
    <col min="9732" max="9732" width="15.28515625" style="85" customWidth="1"/>
    <col min="9733" max="9733" width="48.85546875" style="85" customWidth="1"/>
    <col min="9734" max="9734" width="25.28515625" style="85" customWidth="1"/>
    <col min="9735" max="9735" width="27.7109375" style="85" customWidth="1"/>
    <col min="9736" max="9736" width="25.140625" style="85" customWidth="1"/>
    <col min="9737" max="9737" width="27.5703125" style="85" customWidth="1"/>
    <col min="9738" max="9984" width="9.140625" style="85"/>
    <col min="9985" max="9985" width="15.7109375" style="85" customWidth="1"/>
    <col min="9986" max="9986" width="11.42578125" style="85" customWidth="1"/>
    <col min="9987" max="9987" width="18.28515625" style="85" customWidth="1"/>
    <col min="9988" max="9988" width="15.28515625" style="85" customWidth="1"/>
    <col min="9989" max="9989" width="48.85546875" style="85" customWidth="1"/>
    <col min="9990" max="9990" width="25.28515625" style="85" customWidth="1"/>
    <col min="9991" max="9991" width="27.7109375" style="85" customWidth="1"/>
    <col min="9992" max="9992" width="25.140625" style="85" customWidth="1"/>
    <col min="9993" max="9993" width="27.5703125" style="85" customWidth="1"/>
    <col min="9994" max="10240" width="9.140625" style="85"/>
    <col min="10241" max="10241" width="15.7109375" style="85" customWidth="1"/>
    <col min="10242" max="10242" width="11.42578125" style="85" customWidth="1"/>
    <col min="10243" max="10243" width="18.28515625" style="85" customWidth="1"/>
    <col min="10244" max="10244" width="15.28515625" style="85" customWidth="1"/>
    <col min="10245" max="10245" width="48.85546875" style="85" customWidth="1"/>
    <col min="10246" max="10246" width="25.28515625" style="85" customWidth="1"/>
    <col min="10247" max="10247" width="27.7109375" style="85" customWidth="1"/>
    <col min="10248" max="10248" width="25.140625" style="85" customWidth="1"/>
    <col min="10249" max="10249" width="27.5703125" style="85" customWidth="1"/>
    <col min="10250" max="10496" width="9.140625" style="85"/>
    <col min="10497" max="10497" width="15.7109375" style="85" customWidth="1"/>
    <col min="10498" max="10498" width="11.42578125" style="85" customWidth="1"/>
    <col min="10499" max="10499" width="18.28515625" style="85" customWidth="1"/>
    <col min="10500" max="10500" width="15.28515625" style="85" customWidth="1"/>
    <col min="10501" max="10501" width="48.85546875" style="85" customWidth="1"/>
    <col min="10502" max="10502" width="25.28515625" style="85" customWidth="1"/>
    <col min="10503" max="10503" width="27.7109375" style="85" customWidth="1"/>
    <col min="10504" max="10504" width="25.140625" style="85" customWidth="1"/>
    <col min="10505" max="10505" width="27.5703125" style="85" customWidth="1"/>
    <col min="10506" max="10752" width="9.140625" style="85"/>
    <col min="10753" max="10753" width="15.7109375" style="85" customWidth="1"/>
    <col min="10754" max="10754" width="11.42578125" style="85" customWidth="1"/>
    <col min="10755" max="10755" width="18.28515625" style="85" customWidth="1"/>
    <col min="10756" max="10756" width="15.28515625" style="85" customWidth="1"/>
    <col min="10757" max="10757" width="48.85546875" style="85" customWidth="1"/>
    <col min="10758" max="10758" width="25.28515625" style="85" customWidth="1"/>
    <col min="10759" max="10759" width="27.7109375" style="85" customWidth="1"/>
    <col min="10760" max="10760" width="25.140625" style="85" customWidth="1"/>
    <col min="10761" max="10761" width="27.5703125" style="85" customWidth="1"/>
    <col min="10762" max="11008" width="9.140625" style="85"/>
    <col min="11009" max="11009" width="15.7109375" style="85" customWidth="1"/>
    <col min="11010" max="11010" width="11.42578125" style="85" customWidth="1"/>
    <col min="11011" max="11011" width="18.28515625" style="85" customWidth="1"/>
    <col min="11012" max="11012" width="15.28515625" style="85" customWidth="1"/>
    <col min="11013" max="11013" width="48.85546875" style="85" customWidth="1"/>
    <col min="11014" max="11014" width="25.28515625" style="85" customWidth="1"/>
    <col min="11015" max="11015" width="27.7109375" style="85" customWidth="1"/>
    <col min="11016" max="11016" width="25.140625" style="85" customWidth="1"/>
    <col min="11017" max="11017" width="27.5703125" style="85" customWidth="1"/>
    <col min="11018" max="11264" width="9.140625" style="85"/>
    <col min="11265" max="11265" width="15.7109375" style="85" customWidth="1"/>
    <col min="11266" max="11266" width="11.42578125" style="85" customWidth="1"/>
    <col min="11267" max="11267" width="18.28515625" style="85" customWidth="1"/>
    <col min="11268" max="11268" width="15.28515625" style="85" customWidth="1"/>
    <col min="11269" max="11269" width="48.85546875" style="85" customWidth="1"/>
    <col min="11270" max="11270" width="25.28515625" style="85" customWidth="1"/>
    <col min="11271" max="11271" width="27.7109375" style="85" customWidth="1"/>
    <col min="11272" max="11272" width="25.140625" style="85" customWidth="1"/>
    <col min="11273" max="11273" width="27.5703125" style="85" customWidth="1"/>
    <col min="11274" max="11520" width="9.140625" style="85"/>
    <col min="11521" max="11521" width="15.7109375" style="85" customWidth="1"/>
    <col min="11522" max="11522" width="11.42578125" style="85" customWidth="1"/>
    <col min="11523" max="11523" width="18.28515625" style="85" customWidth="1"/>
    <col min="11524" max="11524" width="15.28515625" style="85" customWidth="1"/>
    <col min="11525" max="11525" width="48.85546875" style="85" customWidth="1"/>
    <col min="11526" max="11526" width="25.28515625" style="85" customWidth="1"/>
    <col min="11527" max="11527" width="27.7109375" style="85" customWidth="1"/>
    <col min="11528" max="11528" width="25.140625" style="85" customWidth="1"/>
    <col min="11529" max="11529" width="27.5703125" style="85" customWidth="1"/>
    <col min="11530" max="11776" width="9.140625" style="85"/>
    <col min="11777" max="11777" width="15.7109375" style="85" customWidth="1"/>
    <col min="11778" max="11778" width="11.42578125" style="85" customWidth="1"/>
    <col min="11779" max="11779" width="18.28515625" style="85" customWidth="1"/>
    <col min="11780" max="11780" width="15.28515625" style="85" customWidth="1"/>
    <col min="11781" max="11781" width="48.85546875" style="85" customWidth="1"/>
    <col min="11782" max="11782" width="25.28515625" style="85" customWidth="1"/>
    <col min="11783" max="11783" width="27.7109375" style="85" customWidth="1"/>
    <col min="11784" max="11784" width="25.140625" style="85" customWidth="1"/>
    <col min="11785" max="11785" width="27.5703125" style="85" customWidth="1"/>
    <col min="11786" max="12032" width="9.140625" style="85"/>
    <col min="12033" max="12033" width="15.7109375" style="85" customWidth="1"/>
    <col min="12034" max="12034" width="11.42578125" style="85" customWidth="1"/>
    <col min="12035" max="12035" width="18.28515625" style="85" customWidth="1"/>
    <col min="12036" max="12036" width="15.28515625" style="85" customWidth="1"/>
    <col min="12037" max="12037" width="48.85546875" style="85" customWidth="1"/>
    <col min="12038" max="12038" width="25.28515625" style="85" customWidth="1"/>
    <col min="12039" max="12039" width="27.7109375" style="85" customWidth="1"/>
    <col min="12040" max="12040" width="25.140625" style="85" customWidth="1"/>
    <col min="12041" max="12041" width="27.5703125" style="85" customWidth="1"/>
    <col min="12042" max="12288" width="9.140625" style="85"/>
    <col min="12289" max="12289" width="15.7109375" style="85" customWidth="1"/>
    <col min="12290" max="12290" width="11.42578125" style="85" customWidth="1"/>
    <col min="12291" max="12291" width="18.28515625" style="85" customWidth="1"/>
    <col min="12292" max="12292" width="15.28515625" style="85" customWidth="1"/>
    <col min="12293" max="12293" width="48.85546875" style="85" customWidth="1"/>
    <col min="12294" max="12294" width="25.28515625" style="85" customWidth="1"/>
    <col min="12295" max="12295" width="27.7109375" style="85" customWidth="1"/>
    <col min="12296" max="12296" width="25.140625" style="85" customWidth="1"/>
    <col min="12297" max="12297" width="27.5703125" style="85" customWidth="1"/>
    <col min="12298" max="12544" width="9.140625" style="85"/>
    <col min="12545" max="12545" width="15.7109375" style="85" customWidth="1"/>
    <col min="12546" max="12546" width="11.42578125" style="85" customWidth="1"/>
    <col min="12547" max="12547" width="18.28515625" style="85" customWidth="1"/>
    <col min="12548" max="12548" width="15.28515625" style="85" customWidth="1"/>
    <col min="12549" max="12549" width="48.85546875" style="85" customWidth="1"/>
    <col min="12550" max="12550" width="25.28515625" style="85" customWidth="1"/>
    <col min="12551" max="12551" width="27.7109375" style="85" customWidth="1"/>
    <col min="12552" max="12552" width="25.140625" style="85" customWidth="1"/>
    <col min="12553" max="12553" width="27.5703125" style="85" customWidth="1"/>
    <col min="12554" max="12800" width="9.140625" style="85"/>
    <col min="12801" max="12801" width="15.7109375" style="85" customWidth="1"/>
    <col min="12802" max="12802" width="11.42578125" style="85" customWidth="1"/>
    <col min="12803" max="12803" width="18.28515625" style="85" customWidth="1"/>
    <col min="12804" max="12804" width="15.28515625" style="85" customWidth="1"/>
    <col min="12805" max="12805" width="48.85546875" style="85" customWidth="1"/>
    <col min="12806" max="12806" width="25.28515625" style="85" customWidth="1"/>
    <col min="12807" max="12807" width="27.7109375" style="85" customWidth="1"/>
    <col min="12808" max="12808" width="25.140625" style="85" customWidth="1"/>
    <col min="12809" max="12809" width="27.5703125" style="85" customWidth="1"/>
    <col min="12810" max="13056" width="9.140625" style="85"/>
    <col min="13057" max="13057" width="15.7109375" style="85" customWidth="1"/>
    <col min="13058" max="13058" width="11.42578125" style="85" customWidth="1"/>
    <col min="13059" max="13059" width="18.28515625" style="85" customWidth="1"/>
    <col min="13060" max="13060" width="15.28515625" style="85" customWidth="1"/>
    <col min="13061" max="13061" width="48.85546875" style="85" customWidth="1"/>
    <col min="13062" max="13062" width="25.28515625" style="85" customWidth="1"/>
    <col min="13063" max="13063" width="27.7109375" style="85" customWidth="1"/>
    <col min="13064" max="13064" width="25.140625" style="85" customWidth="1"/>
    <col min="13065" max="13065" width="27.5703125" style="85" customWidth="1"/>
    <col min="13066" max="13312" width="9.140625" style="85"/>
    <col min="13313" max="13313" width="15.7109375" style="85" customWidth="1"/>
    <col min="13314" max="13314" width="11.42578125" style="85" customWidth="1"/>
    <col min="13315" max="13315" width="18.28515625" style="85" customWidth="1"/>
    <col min="13316" max="13316" width="15.28515625" style="85" customWidth="1"/>
    <col min="13317" max="13317" width="48.85546875" style="85" customWidth="1"/>
    <col min="13318" max="13318" width="25.28515625" style="85" customWidth="1"/>
    <col min="13319" max="13319" width="27.7109375" style="85" customWidth="1"/>
    <col min="13320" max="13320" width="25.140625" style="85" customWidth="1"/>
    <col min="13321" max="13321" width="27.5703125" style="85" customWidth="1"/>
    <col min="13322" max="13568" width="9.140625" style="85"/>
    <col min="13569" max="13569" width="15.7109375" style="85" customWidth="1"/>
    <col min="13570" max="13570" width="11.42578125" style="85" customWidth="1"/>
    <col min="13571" max="13571" width="18.28515625" style="85" customWidth="1"/>
    <col min="13572" max="13572" width="15.28515625" style="85" customWidth="1"/>
    <col min="13573" max="13573" width="48.85546875" style="85" customWidth="1"/>
    <col min="13574" max="13574" width="25.28515625" style="85" customWidth="1"/>
    <col min="13575" max="13575" width="27.7109375" style="85" customWidth="1"/>
    <col min="13576" max="13576" width="25.140625" style="85" customWidth="1"/>
    <col min="13577" max="13577" width="27.5703125" style="85" customWidth="1"/>
    <col min="13578" max="13824" width="9.140625" style="85"/>
    <col min="13825" max="13825" width="15.7109375" style="85" customWidth="1"/>
    <col min="13826" max="13826" width="11.42578125" style="85" customWidth="1"/>
    <col min="13827" max="13827" width="18.28515625" style="85" customWidth="1"/>
    <col min="13828" max="13828" width="15.28515625" style="85" customWidth="1"/>
    <col min="13829" max="13829" width="48.85546875" style="85" customWidth="1"/>
    <col min="13830" max="13830" width="25.28515625" style="85" customWidth="1"/>
    <col min="13831" max="13831" width="27.7109375" style="85" customWidth="1"/>
    <col min="13832" max="13832" width="25.140625" style="85" customWidth="1"/>
    <col min="13833" max="13833" width="27.5703125" style="85" customWidth="1"/>
    <col min="13834" max="14080" width="9.140625" style="85"/>
    <col min="14081" max="14081" width="15.7109375" style="85" customWidth="1"/>
    <col min="14082" max="14082" width="11.42578125" style="85" customWidth="1"/>
    <col min="14083" max="14083" width="18.28515625" style="85" customWidth="1"/>
    <col min="14084" max="14084" width="15.28515625" style="85" customWidth="1"/>
    <col min="14085" max="14085" width="48.85546875" style="85" customWidth="1"/>
    <col min="14086" max="14086" width="25.28515625" style="85" customWidth="1"/>
    <col min="14087" max="14087" width="27.7109375" style="85" customWidth="1"/>
    <col min="14088" max="14088" width="25.140625" style="85" customWidth="1"/>
    <col min="14089" max="14089" width="27.5703125" style="85" customWidth="1"/>
    <col min="14090" max="14336" width="9.140625" style="85"/>
    <col min="14337" max="14337" width="15.7109375" style="85" customWidth="1"/>
    <col min="14338" max="14338" width="11.42578125" style="85" customWidth="1"/>
    <col min="14339" max="14339" width="18.28515625" style="85" customWidth="1"/>
    <col min="14340" max="14340" width="15.28515625" style="85" customWidth="1"/>
    <col min="14341" max="14341" width="48.85546875" style="85" customWidth="1"/>
    <col min="14342" max="14342" width="25.28515625" style="85" customWidth="1"/>
    <col min="14343" max="14343" width="27.7109375" style="85" customWidth="1"/>
    <col min="14344" max="14344" width="25.140625" style="85" customWidth="1"/>
    <col min="14345" max="14345" width="27.5703125" style="85" customWidth="1"/>
    <col min="14346" max="14592" width="9.140625" style="85"/>
    <col min="14593" max="14593" width="15.7109375" style="85" customWidth="1"/>
    <col min="14594" max="14594" width="11.42578125" style="85" customWidth="1"/>
    <col min="14595" max="14595" width="18.28515625" style="85" customWidth="1"/>
    <col min="14596" max="14596" width="15.28515625" style="85" customWidth="1"/>
    <col min="14597" max="14597" width="48.85546875" style="85" customWidth="1"/>
    <col min="14598" max="14598" width="25.28515625" style="85" customWidth="1"/>
    <col min="14599" max="14599" width="27.7109375" style="85" customWidth="1"/>
    <col min="14600" max="14600" width="25.140625" style="85" customWidth="1"/>
    <col min="14601" max="14601" width="27.5703125" style="85" customWidth="1"/>
    <col min="14602" max="14848" width="9.140625" style="85"/>
    <col min="14849" max="14849" width="15.7109375" style="85" customWidth="1"/>
    <col min="14850" max="14850" width="11.42578125" style="85" customWidth="1"/>
    <col min="14851" max="14851" width="18.28515625" style="85" customWidth="1"/>
    <col min="14852" max="14852" width="15.28515625" style="85" customWidth="1"/>
    <col min="14853" max="14853" width="48.85546875" style="85" customWidth="1"/>
    <col min="14854" max="14854" width="25.28515625" style="85" customWidth="1"/>
    <col min="14855" max="14855" width="27.7109375" style="85" customWidth="1"/>
    <col min="14856" max="14856" width="25.140625" style="85" customWidth="1"/>
    <col min="14857" max="14857" width="27.5703125" style="85" customWidth="1"/>
    <col min="14858" max="15104" width="9.140625" style="85"/>
    <col min="15105" max="15105" width="15.7109375" style="85" customWidth="1"/>
    <col min="15106" max="15106" width="11.42578125" style="85" customWidth="1"/>
    <col min="15107" max="15107" width="18.28515625" style="85" customWidth="1"/>
    <col min="15108" max="15108" width="15.28515625" style="85" customWidth="1"/>
    <col min="15109" max="15109" width="48.85546875" style="85" customWidth="1"/>
    <col min="15110" max="15110" width="25.28515625" style="85" customWidth="1"/>
    <col min="15111" max="15111" width="27.7109375" style="85" customWidth="1"/>
    <col min="15112" max="15112" width="25.140625" style="85" customWidth="1"/>
    <col min="15113" max="15113" width="27.5703125" style="85" customWidth="1"/>
    <col min="15114" max="15360" width="9.140625" style="85"/>
    <col min="15361" max="15361" width="15.7109375" style="85" customWidth="1"/>
    <col min="15362" max="15362" width="11.42578125" style="85" customWidth="1"/>
    <col min="15363" max="15363" width="18.28515625" style="85" customWidth="1"/>
    <col min="15364" max="15364" width="15.28515625" style="85" customWidth="1"/>
    <col min="15365" max="15365" width="48.85546875" style="85" customWidth="1"/>
    <col min="15366" max="15366" width="25.28515625" style="85" customWidth="1"/>
    <col min="15367" max="15367" width="27.7109375" style="85" customWidth="1"/>
    <col min="15368" max="15368" width="25.140625" style="85" customWidth="1"/>
    <col min="15369" max="15369" width="27.5703125" style="85" customWidth="1"/>
    <col min="15370" max="15616" width="9.140625" style="85"/>
    <col min="15617" max="15617" width="15.7109375" style="85" customWidth="1"/>
    <col min="15618" max="15618" width="11.42578125" style="85" customWidth="1"/>
    <col min="15619" max="15619" width="18.28515625" style="85" customWidth="1"/>
    <col min="15620" max="15620" width="15.28515625" style="85" customWidth="1"/>
    <col min="15621" max="15621" width="48.85546875" style="85" customWidth="1"/>
    <col min="15622" max="15622" width="25.28515625" style="85" customWidth="1"/>
    <col min="15623" max="15623" width="27.7109375" style="85" customWidth="1"/>
    <col min="15624" max="15624" width="25.140625" style="85" customWidth="1"/>
    <col min="15625" max="15625" width="27.5703125" style="85" customWidth="1"/>
    <col min="15626" max="15872" width="9.140625" style="85"/>
    <col min="15873" max="15873" width="15.7109375" style="85" customWidth="1"/>
    <col min="15874" max="15874" width="11.42578125" style="85" customWidth="1"/>
    <col min="15875" max="15875" width="18.28515625" style="85" customWidth="1"/>
    <col min="15876" max="15876" width="15.28515625" style="85" customWidth="1"/>
    <col min="15877" max="15877" width="48.85546875" style="85" customWidth="1"/>
    <col min="15878" max="15878" width="25.28515625" style="85" customWidth="1"/>
    <col min="15879" max="15879" width="27.7109375" style="85" customWidth="1"/>
    <col min="15880" max="15880" width="25.140625" style="85" customWidth="1"/>
    <col min="15881" max="15881" width="27.5703125" style="85" customWidth="1"/>
    <col min="15882" max="16128" width="9.140625" style="85"/>
    <col min="16129" max="16129" width="15.7109375" style="85" customWidth="1"/>
    <col min="16130" max="16130" width="11.42578125" style="85" customWidth="1"/>
    <col min="16131" max="16131" width="18.28515625" style="85" customWidth="1"/>
    <col min="16132" max="16132" width="15.28515625" style="85" customWidth="1"/>
    <col min="16133" max="16133" width="48.85546875" style="85" customWidth="1"/>
    <col min="16134" max="16134" width="25.28515625" style="85" customWidth="1"/>
    <col min="16135" max="16135" width="27.7109375" style="85" customWidth="1"/>
    <col min="16136" max="16136" width="25.140625" style="85" customWidth="1"/>
    <col min="16137" max="16137" width="27.5703125" style="85" customWidth="1"/>
    <col min="16138" max="16384" width="9.140625" style="85"/>
  </cols>
  <sheetData>
    <row r="1" spans="1:46" s="470" customFormat="1" ht="25.5" x14ac:dyDescent="0.4">
      <c r="A1" s="1277" t="s">
        <v>0</v>
      </c>
      <c r="B1" s="1278"/>
      <c r="C1" s="1278"/>
      <c r="D1" s="1278"/>
      <c r="E1" s="1278"/>
      <c r="F1" s="1278"/>
      <c r="G1" s="1278"/>
      <c r="H1" s="1278"/>
      <c r="I1" s="1279"/>
      <c r="K1" s="502"/>
      <c r="L1" s="502"/>
      <c r="M1" s="502"/>
      <c r="N1" s="502"/>
      <c r="O1" s="502"/>
      <c r="P1" s="502"/>
      <c r="Q1" s="502"/>
      <c r="R1" s="502"/>
      <c r="S1" s="502"/>
      <c r="AL1" s="471"/>
      <c r="AM1" s="471"/>
      <c r="AN1" s="471"/>
      <c r="AO1" s="471"/>
      <c r="AP1" s="471"/>
      <c r="AQ1" s="471"/>
      <c r="AR1" s="471"/>
      <c r="AS1" s="471"/>
      <c r="AT1" s="471"/>
    </row>
    <row r="2" spans="1:46" s="470" customFormat="1" ht="23.25" x14ac:dyDescent="0.35">
      <c r="A2" s="1226" t="s">
        <v>1</v>
      </c>
      <c r="B2" s="1227"/>
      <c r="C2" s="1227"/>
      <c r="D2" s="1227"/>
      <c r="E2" s="1227"/>
      <c r="F2" s="1227"/>
      <c r="G2" s="1227"/>
      <c r="H2" s="1227"/>
      <c r="I2" s="1228"/>
      <c r="K2" s="502"/>
      <c r="L2" s="502"/>
      <c r="M2" s="502"/>
      <c r="N2" s="502"/>
      <c r="O2" s="502"/>
      <c r="P2" s="502"/>
      <c r="Q2" s="502"/>
      <c r="R2" s="502"/>
      <c r="S2" s="502"/>
      <c r="AL2" s="471"/>
      <c r="AM2" s="471"/>
      <c r="AN2" s="471"/>
      <c r="AO2" s="471"/>
      <c r="AP2" s="471"/>
      <c r="AQ2" s="471"/>
      <c r="AR2" s="471"/>
      <c r="AS2" s="471"/>
      <c r="AT2" s="471"/>
    </row>
    <row r="3" spans="1:46" s="470" customFormat="1" ht="22.5" x14ac:dyDescent="0.3">
      <c r="A3" s="1229" t="s">
        <v>879</v>
      </c>
      <c r="B3" s="1230"/>
      <c r="C3" s="1230"/>
      <c r="D3" s="1230"/>
      <c r="E3" s="1230"/>
      <c r="F3" s="1230"/>
      <c r="G3" s="1230"/>
      <c r="H3" s="1230"/>
      <c r="I3" s="1231"/>
      <c r="K3" s="502"/>
      <c r="L3" s="502"/>
      <c r="M3" s="502"/>
      <c r="N3" s="502"/>
      <c r="O3" s="502"/>
      <c r="P3" s="502"/>
      <c r="Q3" s="502"/>
      <c r="R3" s="502"/>
      <c r="S3" s="502"/>
      <c r="AL3" s="471"/>
      <c r="AM3" s="471"/>
      <c r="AN3" s="471"/>
      <c r="AO3" s="471"/>
      <c r="AP3" s="471"/>
      <c r="AQ3" s="471"/>
      <c r="AR3" s="471"/>
      <c r="AS3" s="471"/>
      <c r="AT3" s="471"/>
    </row>
    <row r="4" spans="1:46" s="470" customFormat="1" ht="24" thickBot="1" x14ac:dyDescent="0.3">
      <c r="A4" s="1232" t="s">
        <v>741</v>
      </c>
      <c r="B4" s="1233"/>
      <c r="C4" s="1233"/>
      <c r="D4" s="1233"/>
      <c r="E4" s="1233"/>
      <c r="F4" s="1233"/>
      <c r="G4" s="1233"/>
      <c r="H4" s="1233"/>
      <c r="I4" s="1234"/>
      <c r="K4" s="502"/>
      <c r="L4" s="502"/>
      <c r="M4" s="502"/>
      <c r="N4" s="502"/>
      <c r="O4" s="502"/>
      <c r="P4" s="502"/>
      <c r="Q4" s="502"/>
      <c r="R4" s="502"/>
      <c r="S4" s="502"/>
      <c r="AL4" s="471"/>
      <c r="AM4" s="471"/>
      <c r="AN4" s="471"/>
      <c r="AO4" s="471"/>
      <c r="AP4" s="471"/>
      <c r="AQ4" s="471"/>
      <c r="AR4" s="471"/>
      <c r="AS4" s="471"/>
      <c r="AT4" s="471"/>
    </row>
    <row r="5" spans="1:46" s="467" customFormat="1" ht="45" customHeight="1" thickBot="1" x14ac:dyDescent="0.3">
      <c r="A5" s="1290" t="s">
        <v>742</v>
      </c>
      <c r="B5" s="1291"/>
      <c r="C5" s="1291"/>
      <c r="D5" s="1291"/>
      <c r="E5" s="1291"/>
      <c r="F5" s="1291"/>
      <c r="G5" s="1291"/>
      <c r="H5" s="1291"/>
      <c r="I5" s="1292"/>
      <c r="K5" s="509"/>
      <c r="L5" s="509"/>
      <c r="M5" s="509"/>
      <c r="N5" s="509"/>
      <c r="O5" s="509"/>
      <c r="P5" s="509"/>
      <c r="Q5" s="509"/>
      <c r="R5" s="509"/>
      <c r="S5" s="509"/>
      <c r="AL5" s="510"/>
      <c r="AM5" s="510"/>
      <c r="AN5" s="510"/>
      <c r="AO5" s="510"/>
      <c r="AP5" s="510"/>
      <c r="AQ5" s="510"/>
      <c r="AR5" s="510"/>
      <c r="AS5" s="510"/>
      <c r="AT5" s="510"/>
    </row>
    <row r="6" spans="1:46" s="467" customFormat="1" ht="56.25" customHeight="1" thickBot="1" x14ac:dyDescent="0.3">
      <c r="A6" s="511" t="s">
        <v>370</v>
      </c>
      <c r="B6" s="512" t="s">
        <v>78</v>
      </c>
      <c r="C6" s="511" t="s">
        <v>371</v>
      </c>
      <c r="D6" s="511" t="s">
        <v>4</v>
      </c>
      <c r="E6" s="513" t="s">
        <v>79</v>
      </c>
      <c r="F6" s="511" t="s">
        <v>880</v>
      </c>
      <c r="G6" s="511" t="s">
        <v>7</v>
      </c>
      <c r="H6" s="511" t="s">
        <v>881</v>
      </c>
      <c r="I6" s="511" t="s">
        <v>882</v>
      </c>
    </row>
    <row r="7" spans="1:46" s="467" customFormat="1" ht="24.95" customHeight="1" thickBot="1" x14ac:dyDescent="0.3">
      <c r="A7" s="472">
        <v>23010000</v>
      </c>
      <c r="B7" s="6" t="s">
        <v>22</v>
      </c>
      <c r="C7" s="6"/>
      <c r="D7" s="6" t="s">
        <v>883</v>
      </c>
      <c r="E7" s="473" t="s">
        <v>743</v>
      </c>
      <c r="F7" s="503">
        <f>F59</f>
        <v>51629712.800000004</v>
      </c>
      <c r="G7" s="503">
        <f>G59</f>
        <v>819531911.90999985</v>
      </c>
      <c r="H7" s="503">
        <f>H59</f>
        <v>23990000</v>
      </c>
      <c r="I7" s="503">
        <f>I59</f>
        <v>1075000000</v>
      </c>
      <c r="K7" s="514"/>
      <c r="L7" s="514"/>
      <c r="M7" s="514"/>
      <c r="N7" s="514"/>
      <c r="O7" s="514"/>
      <c r="P7" s="514"/>
      <c r="Q7" s="514"/>
      <c r="R7" s="514"/>
      <c r="S7" s="514"/>
      <c r="AL7" s="474"/>
      <c r="AM7" s="474"/>
      <c r="AN7" s="474"/>
      <c r="AO7" s="474"/>
      <c r="AP7" s="474"/>
      <c r="AQ7" s="474"/>
      <c r="AR7" s="474"/>
      <c r="AS7" s="474"/>
      <c r="AT7" s="474"/>
    </row>
    <row r="8" spans="1:46" s="467" customFormat="1" ht="24.95" customHeight="1" thickBot="1" x14ac:dyDescent="0.3">
      <c r="A8" s="475">
        <v>23020000</v>
      </c>
      <c r="B8" s="6" t="s">
        <v>22</v>
      </c>
      <c r="C8" s="12"/>
      <c r="D8" s="12" t="s">
        <v>883</v>
      </c>
      <c r="E8" s="476" t="s">
        <v>744</v>
      </c>
      <c r="F8" s="249">
        <f>F116</f>
        <v>108926726.95</v>
      </c>
      <c r="G8" s="249">
        <f>G116</f>
        <v>2323257083.6300001</v>
      </c>
      <c r="H8" s="249">
        <f>H116</f>
        <v>249767640</v>
      </c>
      <c r="I8" s="249">
        <f>I116</f>
        <v>3046290789.4300003</v>
      </c>
      <c r="K8" s="514"/>
      <c r="L8" s="514"/>
      <c r="M8" s="514"/>
      <c r="N8" s="514"/>
      <c r="O8" s="514"/>
      <c r="P8" s="514"/>
      <c r="Q8" s="514"/>
      <c r="R8" s="514"/>
      <c r="S8" s="514"/>
      <c r="AL8" s="474"/>
      <c r="AM8" s="474"/>
      <c r="AN8" s="474"/>
      <c r="AO8" s="474"/>
      <c r="AP8" s="474"/>
      <c r="AQ8" s="474"/>
      <c r="AR8" s="474"/>
      <c r="AS8" s="474"/>
      <c r="AT8" s="474"/>
    </row>
    <row r="9" spans="1:46" s="467" customFormat="1" ht="24.95" customHeight="1" x14ac:dyDescent="0.25">
      <c r="A9" s="475">
        <v>23030000</v>
      </c>
      <c r="B9" s="6" t="s">
        <v>22</v>
      </c>
      <c r="C9" s="12"/>
      <c r="D9" s="12" t="s">
        <v>883</v>
      </c>
      <c r="E9" s="476" t="s">
        <v>745</v>
      </c>
      <c r="F9" s="249">
        <f>F142</f>
        <v>54402364.109999999</v>
      </c>
      <c r="G9" s="249">
        <f>G142</f>
        <v>795000000</v>
      </c>
      <c r="H9" s="249">
        <f>H142</f>
        <v>0</v>
      </c>
      <c r="I9" s="249">
        <f>I142</f>
        <v>755000000</v>
      </c>
      <c r="K9" s="514"/>
      <c r="L9" s="514"/>
      <c r="M9" s="514"/>
      <c r="N9" s="514"/>
      <c r="O9" s="514"/>
      <c r="P9" s="514"/>
      <c r="Q9" s="514"/>
      <c r="R9" s="514"/>
      <c r="S9" s="514"/>
      <c r="AL9" s="474"/>
      <c r="AM9" s="474"/>
      <c r="AN9" s="474"/>
      <c r="AO9" s="474"/>
      <c r="AP9" s="474"/>
      <c r="AQ9" s="474"/>
      <c r="AR9" s="474"/>
      <c r="AS9" s="474"/>
      <c r="AT9" s="474"/>
    </row>
    <row r="10" spans="1:46" s="467" customFormat="1" ht="35.25" customHeight="1" x14ac:dyDescent="0.25">
      <c r="A10" s="475">
        <v>23040000</v>
      </c>
      <c r="B10" s="12" t="s">
        <v>25</v>
      </c>
      <c r="C10" s="12"/>
      <c r="D10" s="12" t="s">
        <v>883</v>
      </c>
      <c r="E10" s="476" t="s">
        <v>746</v>
      </c>
      <c r="F10" s="249">
        <f>F151</f>
        <v>54332890</v>
      </c>
      <c r="G10" s="249">
        <f>G151</f>
        <v>175000000</v>
      </c>
      <c r="H10" s="249">
        <f>H151</f>
        <v>85328730</v>
      </c>
      <c r="I10" s="249">
        <f>I151</f>
        <v>195000000</v>
      </c>
      <c r="K10" s="514"/>
      <c r="L10" s="514"/>
      <c r="M10" s="514"/>
      <c r="N10" s="514"/>
      <c r="O10" s="514"/>
      <c r="P10" s="514"/>
      <c r="Q10" s="514"/>
      <c r="R10" s="514"/>
      <c r="S10" s="514"/>
      <c r="AL10" s="474"/>
      <c r="AM10" s="474"/>
      <c r="AN10" s="474"/>
      <c r="AO10" s="474"/>
      <c r="AP10" s="474"/>
      <c r="AQ10" s="474"/>
      <c r="AR10" s="474"/>
      <c r="AS10" s="474"/>
      <c r="AT10" s="474"/>
    </row>
    <row r="11" spans="1:46" s="467" customFormat="1" ht="24.95" customHeight="1" x14ac:dyDescent="0.25">
      <c r="A11" s="475">
        <v>23050000</v>
      </c>
      <c r="B11" s="477" t="s">
        <v>14</v>
      </c>
      <c r="C11" s="478"/>
      <c r="D11" s="12" t="s">
        <v>883</v>
      </c>
      <c r="E11" s="476" t="s">
        <v>747</v>
      </c>
      <c r="F11" s="384">
        <f>F159</f>
        <v>0</v>
      </c>
      <c r="G11" s="384">
        <f>G159</f>
        <v>15000000</v>
      </c>
      <c r="H11" s="384">
        <f>H159</f>
        <v>0</v>
      </c>
      <c r="I11" s="384">
        <f>I159</f>
        <v>15000000</v>
      </c>
      <c r="K11" s="514"/>
      <c r="L11" s="514"/>
      <c r="M11" s="514"/>
      <c r="N11" s="514"/>
      <c r="O11" s="514"/>
      <c r="P11" s="514"/>
      <c r="Q11" s="514"/>
      <c r="R11" s="514"/>
      <c r="S11" s="514"/>
      <c r="AL11" s="474"/>
      <c r="AM11" s="474"/>
      <c r="AN11" s="474"/>
      <c r="AO11" s="474"/>
      <c r="AP11" s="474"/>
      <c r="AQ11" s="474"/>
      <c r="AR11" s="474"/>
      <c r="AS11" s="474"/>
      <c r="AT11" s="474"/>
    </row>
    <row r="12" spans="1:46" s="467" customFormat="1" ht="24.95" customHeight="1" thickBot="1" x14ac:dyDescent="0.3">
      <c r="A12" s="515">
        <v>41000000</v>
      </c>
      <c r="B12" s="516" t="s">
        <v>25</v>
      </c>
      <c r="C12" s="517"/>
      <c r="D12" s="257"/>
      <c r="E12" s="518" t="s">
        <v>748</v>
      </c>
      <c r="F12" s="519">
        <f>F182</f>
        <v>236271087.63</v>
      </c>
      <c r="G12" s="519">
        <f>G182</f>
        <v>811106664.15800488</v>
      </c>
      <c r="H12" s="519">
        <f>H182</f>
        <v>67000000</v>
      </c>
      <c r="I12" s="519">
        <f>I182</f>
        <v>574488234.58800495</v>
      </c>
      <c r="K12" s="514"/>
      <c r="L12" s="514"/>
      <c r="M12" s="514"/>
      <c r="N12" s="514"/>
      <c r="O12" s="514"/>
      <c r="P12" s="514"/>
      <c r="Q12" s="514"/>
      <c r="R12" s="514"/>
      <c r="S12" s="514"/>
      <c r="AL12" s="474"/>
      <c r="AM12" s="474"/>
      <c r="AN12" s="474"/>
      <c r="AO12" s="474"/>
      <c r="AP12" s="474"/>
      <c r="AQ12" s="474"/>
      <c r="AR12" s="474"/>
      <c r="AS12" s="474"/>
      <c r="AT12" s="474"/>
    </row>
    <row r="13" spans="1:46" s="508" customFormat="1" ht="24.95" customHeight="1" thickBot="1" x14ac:dyDescent="0.3">
      <c r="A13" s="207"/>
      <c r="B13" s="505"/>
      <c r="C13" s="505"/>
      <c r="D13" s="506"/>
      <c r="E13" s="315" t="s">
        <v>368</v>
      </c>
      <c r="F13" s="507">
        <f>SUM(F7:F12)</f>
        <v>505562781.49000001</v>
      </c>
      <c r="G13" s="507">
        <f>SUM(G7:G12)</f>
        <v>4938895659.6980047</v>
      </c>
      <c r="H13" s="507">
        <f>SUM(H7:H12)</f>
        <v>426086370</v>
      </c>
      <c r="I13" s="507">
        <f>SUM(I7:I12)</f>
        <v>5660779024.0180054</v>
      </c>
    </row>
    <row r="14" spans="1:46" ht="25.5" x14ac:dyDescent="0.4">
      <c r="A14" s="1277" t="s">
        <v>0</v>
      </c>
      <c r="B14" s="1278"/>
      <c r="C14" s="1278"/>
      <c r="D14" s="1278"/>
      <c r="E14" s="1278"/>
      <c r="F14" s="1278"/>
      <c r="G14" s="1278"/>
      <c r="H14" s="1278"/>
      <c r="I14" s="1279"/>
    </row>
    <row r="15" spans="1:46" ht="23.25" x14ac:dyDescent="0.35">
      <c r="A15" s="1226" t="s">
        <v>1</v>
      </c>
      <c r="B15" s="1227"/>
      <c r="C15" s="1227"/>
      <c r="D15" s="1227"/>
      <c r="E15" s="1227"/>
      <c r="F15" s="1227"/>
      <c r="G15" s="1227"/>
      <c r="H15" s="1227"/>
      <c r="I15" s="1228"/>
    </row>
    <row r="16" spans="1:46" ht="22.5" x14ac:dyDescent="0.3">
      <c r="A16" s="1229" t="s">
        <v>879</v>
      </c>
      <c r="B16" s="1230"/>
      <c r="C16" s="1230"/>
      <c r="D16" s="1230"/>
      <c r="E16" s="1230"/>
      <c r="F16" s="1230"/>
      <c r="G16" s="1230"/>
      <c r="H16" s="1230"/>
      <c r="I16" s="1231"/>
    </row>
    <row r="17" spans="1:9" ht="27.75" customHeight="1" thickBot="1" x14ac:dyDescent="0.35">
      <c r="A17" s="1232" t="s">
        <v>741</v>
      </c>
      <c r="B17" s="1233"/>
      <c r="C17" s="1233"/>
      <c r="D17" s="1233"/>
      <c r="E17" s="1233"/>
      <c r="F17" s="1233"/>
      <c r="G17" s="1233"/>
      <c r="H17" s="1233"/>
      <c r="I17" s="1234"/>
    </row>
    <row r="18" spans="1:9" s="467" customFormat="1" ht="48.75" customHeight="1" x14ac:dyDescent="0.25">
      <c r="A18" s="511" t="s">
        <v>370</v>
      </c>
      <c r="B18" s="512" t="s">
        <v>78</v>
      </c>
      <c r="C18" s="511" t="s">
        <v>371</v>
      </c>
      <c r="D18" s="511" t="s">
        <v>4</v>
      </c>
      <c r="E18" s="513" t="s">
        <v>79</v>
      </c>
      <c r="F18" s="511" t="s">
        <v>880</v>
      </c>
      <c r="G18" s="511" t="s">
        <v>7</v>
      </c>
      <c r="H18" s="511" t="s">
        <v>881</v>
      </c>
      <c r="I18" s="511" t="s">
        <v>882</v>
      </c>
    </row>
    <row r="19" spans="1:9" s="220" customFormat="1" ht="24.95" customHeight="1" x14ac:dyDescent="0.25">
      <c r="A19" s="16" t="s">
        <v>749</v>
      </c>
      <c r="B19" s="16"/>
      <c r="C19" s="16"/>
      <c r="D19" s="16"/>
      <c r="E19" s="16" t="s">
        <v>741</v>
      </c>
      <c r="F19" s="13"/>
      <c r="G19" s="13"/>
      <c r="H19" s="13"/>
      <c r="I19" s="13"/>
    </row>
    <row r="20" spans="1:9" s="220" customFormat="1" ht="24.95" customHeight="1" x14ac:dyDescent="0.25">
      <c r="A20" s="16" t="s">
        <v>750</v>
      </c>
      <c r="B20" s="16"/>
      <c r="C20" s="16"/>
      <c r="D20" s="16"/>
      <c r="E20" s="16" t="s">
        <v>743</v>
      </c>
      <c r="F20" s="13"/>
      <c r="G20" s="13"/>
      <c r="H20" s="13"/>
      <c r="I20" s="13"/>
    </row>
    <row r="21" spans="1:9" s="220" customFormat="1" ht="36" x14ac:dyDescent="0.25">
      <c r="A21" s="16">
        <v>23010100</v>
      </c>
      <c r="B21" s="16"/>
      <c r="C21" s="16"/>
      <c r="D21" s="16"/>
      <c r="E21" s="700" t="s">
        <v>751</v>
      </c>
      <c r="F21" s="13"/>
      <c r="G21" s="13"/>
      <c r="H21" s="13"/>
      <c r="I21" s="13"/>
    </row>
    <row r="22" spans="1:9" s="220" customFormat="1" ht="39.75" customHeight="1" x14ac:dyDescent="0.25">
      <c r="A22" s="13">
        <v>23010101</v>
      </c>
      <c r="B22" s="13" t="s">
        <v>19</v>
      </c>
      <c r="C22" s="13"/>
      <c r="D22" s="13" t="s">
        <v>15</v>
      </c>
      <c r="E22" s="699" t="s">
        <v>752</v>
      </c>
      <c r="F22" s="374">
        <v>10374998.890000001</v>
      </c>
      <c r="G22" s="374">
        <v>20000000</v>
      </c>
      <c r="H22" s="374">
        <v>23990000</v>
      </c>
      <c r="I22" s="374">
        <v>80000000</v>
      </c>
    </row>
    <row r="23" spans="1:9" customFormat="1" ht="39.75" customHeight="1" x14ac:dyDescent="0.25">
      <c r="A23" s="13">
        <v>23010101</v>
      </c>
      <c r="B23" s="13" t="s">
        <v>19</v>
      </c>
      <c r="C23" s="13"/>
      <c r="D23" s="13" t="s">
        <v>15</v>
      </c>
      <c r="E23" s="699" t="s">
        <v>1846</v>
      </c>
      <c r="I23" s="374">
        <v>20000000</v>
      </c>
    </row>
    <row r="24" spans="1:9" s="220" customFormat="1" ht="21.95" customHeight="1" x14ac:dyDescent="0.25">
      <c r="A24" s="13">
        <v>23010102</v>
      </c>
      <c r="B24" s="13"/>
      <c r="C24" s="13"/>
      <c r="D24" s="13"/>
      <c r="E24" s="13" t="s">
        <v>753</v>
      </c>
      <c r="F24" s="374"/>
      <c r="G24" s="374"/>
      <c r="H24" s="374"/>
      <c r="I24" s="374"/>
    </row>
    <row r="25" spans="1:9" s="220" customFormat="1" ht="21.95" customHeight="1" x14ac:dyDescent="0.25">
      <c r="A25" s="13">
        <v>23010103</v>
      </c>
      <c r="B25" s="13"/>
      <c r="C25" s="13"/>
      <c r="D25" s="13"/>
      <c r="E25" s="13" t="s">
        <v>754</v>
      </c>
      <c r="F25" s="374"/>
      <c r="G25" s="374"/>
      <c r="H25" s="374"/>
      <c r="I25" s="374"/>
    </row>
    <row r="26" spans="1:9" s="220" customFormat="1" ht="21.95" customHeight="1" x14ac:dyDescent="0.25">
      <c r="A26" s="13">
        <v>23010104</v>
      </c>
      <c r="B26" s="13" t="s">
        <v>19</v>
      </c>
      <c r="C26" s="13"/>
      <c r="D26" s="13" t="s">
        <v>15</v>
      </c>
      <c r="E26" s="13" t="s">
        <v>755</v>
      </c>
      <c r="F26" s="374"/>
      <c r="G26" s="374">
        <v>50000000</v>
      </c>
      <c r="H26" s="374"/>
      <c r="I26" s="374">
        <v>50000000</v>
      </c>
    </row>
    <row r="27" spans="1:9" s="220" customFormat="1" ht="21.95" customHeight="1" x14ac:dyDescent="0.25">
      <c r="A27" s="13">
        <v>23010105</v>
      </c>
      <c r="B27" s="13"/>
      <c r="C27" s="13"/>
      <c r="D27" s="13"/>
      <c r="E27" s="13" t="s">
        <v>756</v>
      </c>
      <c r="F27" s="374"/>
      <c r="G27" s="374">
        <v>40000000</v>
      </c>
      <c r="H27" s="374"/>
      <c r="I27" s="374">
        <v>40000000</v>
      </c>
    </row>
    <row r="28" spans="1:9" s="220" customFormat="1" ht="21.95" customHeight="1" x14ac:dyDescent="0.25">
      <c r="A28" s="13">
        <v>23010106</v>
      </c>
      <c r="B28" s="13"/>
      <c r="C28" s="13"/>
      <c r="D28" s="13"/>
      <c r="E28" s="13" t="s">
        <v>757</v>
      </c>
      <c r="F28" s="374"/>
      <c r="G28" s="374">
        <v>30000000</v>
      </c>
      <c r="H28" s="374"/>
      <c r="I28" s="374"/>
    </row>
    <row r="29" spans="1:9" s="220" customFormat="1" ht="21.95" customHeight="1" x14ac:dyDescent="0.25">
      <c r="A29" s="13">
        <v>23010107</v>
      </c>
      <c r="B29" s="13"/>
      <c r="C29" s="13"/>
      <c r="D29" s="13"/>
      <c r="E29" s="13" t="s">
        <v>758</v>
      </c>
      <c r="F29" s="374"/>
      <c r="G29" s="374">
        <v>25000000</v>
      </c>
      <c r="H29" s="374"/>
      <c r="I29" s="374"/>
    </row>
    <row r="30" spans="1:9" s="220" customFormat="1" ht="21.95" customHeight="1" x14ac:dyDescent="0.25">
      <c r="A30" s="13">
        <v>23010108</v>
      </c>
      <c r="B30" s="13" t="s">
        <v>19</v>
      </c>
      <c r="C30" s="13"/>
      <c r="D30" s="13" t="s">
        <v>15</v>
      </c>
      <c r="E30" s="13" t="s">
        <v>759</v>
      </c>
      <c r="F30" s="374"/>
      <c r="G30" s="374">
        <v>40000000</v>
      </c>
      <c r="H30" s="374"/>
      <c r="I30" s="374">
        <v>40000000</v>
      </c>
    </row>
    <row r="31" spans="1:9" s="220" customFormat="1" ht="21.95" customHeight="1" x14ac:dyDescent="0.25">
      <c r="A31" s="13" t="s">
        <v>1832</v>
      </c>
      <c r="B31" s="13"/>
      <c r="C31" s="13"/>
      <c r="D31" s="13"/>
      <c r="E31" s="13" t="s">
        <v>760</v>
      </c>
      <c r="F31" s="374"/>
      <c r="G31" s="374">
        <v>15000000</v>
      </c>
      <c r="H31" s="374"/>
      <c r="I31" s="374">
        <v>15000000</v>
      </c>
    </row>
    <row r="32" spans="1:9" s="220" customFormat="1" ht="21.95" customHeight="1" x14ac:dyDescent="0.25">
      <c r="A32" s="13">
        <v>23010108</v>
      </c>
      <c r="B32" s="13"/>
      <c r="C32" s="13"/>
      <c r="D32" s="13"/>
      <c r="E32" s="13" t="s">
        <v>761</v>
      </c>
      <c r="F32" s="374"/>
      <c r="G32" s="374">
        <v>15000000</v>
      </c>
      <c r="H32" s="374"/>
      <c r="I32" s="374">
        <v>15000000</v>
      </c>
    </row>
    <row r="33" spans="1:9" s="220" customFormat="1" ht="21.95" customHeight="1" x14ac:dyDescent="0.25">
      <c r="A33" s="13">
        <v>23010108</v>
      </c>
      <c r="B33" s="13"/>
      <c r="C33" s="13"/>
      <c r="D33" s="13"/>
      <c r="E33" s="13" t="s">
        <v>762</v>
      </c>
      <c r="F33" s="374"/>
      <c r="G33" s="374">
        <v>25000000</v>
      </c>
      <c r="H33" s="374"/>
      <c r="I33" s="374">
        <v>25000000</v>
      </c>
    </row>
    <row r="34" spans="1:9" s="220" customFormat="1" ht="21.95" customHeight="1" x14ac:dyDescent="0.25">
      <c r="A34" s="13">
        <v>23010108</v>
      </c>
      <c r="B34" s="13"/>
      <c r="C34" s="13"/>
      <c r="D34" s="13"/>
      <c r="E34" s="13" t="s">
        <v>763</v>
      </c>
      <c r="F34" s="374"/>
      <c r="G34" s="374">
        <v>25000000</v>
      </c>
      <c r="H34" s="374"/>
      <c r="I34" s="374">
        <v>25000000</v>
      </c>
    </row>
    <row r="35" spans="1:9" s="220" customFormat="1" ht="21.95" customHeight="1" x14ac:dyDescent="0.25">
      <c r="A35" s="13">
        <v>23010109</v>
      </c>
      <c r="B35" s="13"/>
      <c r="C35" s="13"/>
      <c r="D35" s="13"/>
      <c r="E35" s="13" t="s">
        <v>764</v>
      </c>
      <c r="F35" s="374"/>
      <c r="G35" s="374"/>
      <c r="H35" s="374"/>
      <c r="I35" s="374"/>
    </row>
    <row r="36" spans="1:9" s="220" customFormat="1" ht="33.75" customHeight="1" x14ac:dyDescent="0.25">
      <c r="A36" s="13">
        <v>23010112</v>
      </c>
      <c r="B36" s="13" t="s">
        <v>19</v>
      </c>
      <c r="C36" s="13"/>
      <c r="D36" s="13" t="s">
        <v>765</v>
      </c>
      <c r="E36" s="699" t="s">
        <v>766</v>
      </c>
      <c r="F36" s="374"/>
      <c r="G36" s="374">
        <v>30000000</v>
      </c>
      <c r="H36" s="374"/>
      <c r="I36" s="374">
        <v>30000000</v>
      </c>
    </row>
    <row r="37" spans="1:9" s="220" customFormat="1" ht="21.95" customHeight="1" x14ac:dyDescent="0.25">
      <c r="A37" s="13">
        <v>23010113</v>
      </c>
      <c r="B37" s="13" t="s">
        <v>19</v>
      </c>
      <c r="C37" s="13"/>
      <c r="D37" s="13" t="s">
        <v>15</v>
      </c>
      <c r="E37" s="13" t="s">
        <v>767</v>
      </c>
      <c r="F37" s="374"/>
      <c r="G37" s="374">
        <v>2500000</v>
      </c>
      <c r="H37" s="374"/>
      <c r="I37" s="374">
        <v>2500000</v>
      </c>
    </row>
    <row r="38" spans="1:9" s="220" customFormat="1" ht="21.95" customHeight="1" x14ac:dyDescent="0.25">
      <c r="A38" s="13">
        <v>23010114</v>
      </c>
      <c r="B38" s="13" t="s">
        <v>19</v>
      </c>
      <c r="C38" s="13"/>
      <c r="D38" s="13" t="s">
        <v>15</v>
      </c>
      <c r="E38" s="13" t="s">
        <v>768</v>
      </c>
      <c r="F38" s="374"/>
      <c r="G38" s="374">
        <v>1500000</v>
      </c>
      <c r="H38" s="374"/>
      <c r="I38" s="374">
        <v>1500000</v>
      </c>
    </row>
    <row r="39" spans="1:9" s="220" customFormat="1" ht="21.95" customHeight="1" x14ac:dyDescent="0.25">
      <c r="A39" s="13">
        <v>23010115</v>
      </c>
      <c r="B39" s="13"/>
      <c r="C39" s="13"/>
      <c r="D39" s="13" t="s">
        <v>15</v>
      </c>
      <c r="E39" s="13" t="s">
        <v>769</v>
      </c>
      <c r="F39" s="374"/>
      <c r="G39" s="374">
        <v>2500000</v>
      </c>
      <c r="H39" s="374"/>
      <c r="I39" s="374">
        <v>2500000</v>
      </c>
    </row>
    <row r="40" spans="1:9" s="220" customFormat="1" ht="21.95" customHeight="1" x14ac:dyDescent="0.25">
      <c r="A40" s="13">
        <v>23010116</v>
      </c>
      <c r="B40" s="13"/>
      <c r="C40" s="13"/>
      <c r="D40" s="13" t="s">
        <v>15</v>
      </c>
      <c r="E40" s="13" t="s">
        <v>770</v>
      </c>
      <c r="F40" s="374"/>
      <c r="G40" s="374">
        <v>1500000</v>
      </c>
      <c r="H40" s="374"/>
      <c r="I40" s="374">
        <v>1500000</v>
      </c>
    </row>
    <row r="41" spans="1:9" s="220" customFormat="1" ht="21.95" customHeight="1" x14ac:dyDescent="0.25">
      <c r="A41" s="13">
        <v>23010117</v>
      </c>
      <c r="B41" s="13"/>
      <c r="C41" s="13"/>
      <c r="D41" s="13" t="s">
        <v>15</v>
      </c>
      <c r="E41" s="13" t="s">
        <v>771</v>
      </c>
      <c r="F41" s="374"/>
      <c r="G41" s="374">
        <v>1000000</v>
      </c>
      <c r="H41" s="374"/>
      <c r="I41" s="374">
        <v>1000000</v>
      </c>
    </row>
    <row r="42" spans="1:9" s="220" customFormat="1" ht="21.95" customHeight="1" x14ac:dyDescent="0.25">
      <c r="A42" s="13">
        <v>23010118</v>
      </c>
      <c r="B42" s="13"/>
      <c r="C42" s="13"/>
      <c r="D42" s="13" t="s">
        <v>15</v>
      </c>
      <c r="E42" s="13" t="s">
        <v>772</v>
      </c>
      <c r="F42" s="374"/>
      <c r="G42" s="374">
        <v>1000000</v>
      </c>
      <c r="H42" s="374"/>
      <c r="I42" s="374">
        <v>1000000</v>
      </c>
    </row>
    <row r="43" spans="1:9" s="220" customFormat="1" ht="21.95" customHeight="1" x14ac:dyDescent="0.25">
      <c r="A43" s="13">
        <v>23010119</v>
      </c>
      <c r="B43" s="13" t="s">
        <v>19</v>
      </c>
      <c r="C43" s="13"/>
      <c r="D43" s="13" t="s">
        <v>15</v>
      </c>
      <c r="E43" s="13" t="s">
        <v>773</v>
      </c>
      <c r="F43" s="374"/>
      <c r="G43" s="374">
        <v>10000000</v>
      </c>
      <c r="H43" s="374"/>
      <c r="I43" s="374">
        <v>10000000</v>
      </c>
    </row>
    <row r="44" spans="1:9" s="220" customFormat="1" ht="21.95" customHeight="1" x14ac:dyDescent="0.25">
      <c r="A44" s="13"/>
      <c r="B44" s="13"/>
      <c r="C44" s="13"/>
      <c r="D44" s="13"/>
      <c r="E44" s="13" t="s">
        <v>774</v>
      </c>
      <c r="F44" s="374"/>
      <c r="G44" s="374">
        <v>50000000</v>
      </c>
      <c r="H44" s="374"/>
      <c r="I44" s="374"/>
    </row>
    <row r="45" spans="1:9" s="220" customFormat="1" ht="21.95" customHeight="1" x14ac:dyDescent="0.25">
      <c r="A45" s="13">
        <v>23010120</v>
      </c>
      <c r="B45" s="13" t="s">
        <v>19</v>
      </c>
      <c r="C45" s="13"/>
      <c r="D45" s="13" t="s">
        <v>15</v>
      </c>
      <c r="E45" s="13" t="s">
        <v>775</v>
      </c>
      <c r="F45" s="374"/>
      <c r="G45" s="374"/>
      <c r="H45" s="374"/>
      <c r="I45" s="374"/>
    </row>
    <row r="46" spans="1:9" s="220" customFormat="1" ht="21.95" customHeight="1" x14ac:dyDescent="0.25">
      <c r="A46" s="13">
        <v>23010121</v>
      </c>
      <c r="B46" s="13" t="s">
        <v>19</v>
      </c>
      <c r="C46" s="13"/>
      <c r="D46" s="13" t="s">
        <v>765</v>
      </c>
      <c r="E46" s="13" t="s">
        <v>776</v>
      </c>
      <c r="F46" s="374"/>
      <c r="G46" s="374">
        <v>10000000</v>
      </c>
      <c r="H46" s="374"/>
      <c r="I46" s="374">
        <v>10000000</v>
      </c>
    </row>
    <row r="47" spans="1:9" s="220" customFormat="1" ht="55.5" customHeight="1" x14ac:dyDescent="0.25">
      <c r="A47" s="701" t="s">
        <v>777</v>
      </c>
      <c r="B47" s="13" t="s">
        <v>19</v>
      </c>
      <c r="C47" s="13"/>
      <c r="D47" s="13" t="s">
        <v>15</v>
      </c>
      <c r="E47" s="699" t="s">
        <v>1844</v>
      </c>
      <c r="F47" s="374">
        <v>14259986.640000001</v>
      </c>
      <c r="G47" s="374">
        <v>50000000</v>
      </c>
      <c r="H47" s="374"/>
      <c r="I47" s="374">
        <v>500000000</v>
      </c>
    </row>
    <row r="48" spans="1:9" s="220" customFormat="1" ht="21.95" customHeight="1" x14ac:dyDescent="0.25">
      <c r="A48" s="13">
        <v>23010123</v>
      </c>
      <c r="B48" s="13" t="s">
        <v>19</v>
      </c>
      <c r="C48" s="13"/>
      <c r="D48" s="13" t="s">
        <v>15</v>
      </c>
      <c r="E48" s="13" t="s">
        <v>778</v>
      </c>
      <c r="F48" s="374"/>
      <c r="G48" s="374"/>
      <c r="H48" s="374"/>
      <c r="I48" s="374"/>
    </row>
    <row r="49" spans="1:9" s="220" customFormat="1" ht="34.5" customHeight="1" x14ac:dyDescent="0.25">
      <c r="A49" s="13">
        <v>23010124</v>
      </c>
      <c r="B49" s="13" t="s">
        <v>19</v>
      </c>
      <c r="C49" s="13"/>
      <c r="D49" s="13" t="s">
        <v>15</v>
      </c>
      <c r="E49" s="699" t="s">
        <v>779</v>
      </c>
      <c r="F49" s="374"/>
      <c r="G49" s="374">
        <v>100000000</v>
      </c>
      <c r="H49" s="374"/>
      <c r="I49" s="374">
        <v>100000000</v>
      </c>
    </row>
    <row r="50" spans="1:9" s="220" customFormat="1" ht="36" customHeight="1" x14ac:dyDescent="0.25">
      <c r="A50" s="13">
        <v>23010125</v>
      </c>
      <c r="B50" s="13"/>
      <c r="C50" s="13"/>
      <c r="D50" s="13"/>
      <c r="E50" s="699" t="s">
        <v>780</v>
      </c>
      <c r="F50" s="374"/>
      <c r="G50" s="374">
        <v>49531911.909999847</v>
      </c>
      <c r="H50" s="374"/>
      <c r="I50" s="374">
        <v>5000000</v>
      </c>
    </row>
    <row r="51" spans="1:9" s="220" customFormat="1" ht="35.25" customHeight="1" x14ac:dyDescent="0.25">
      <c r="A51" s="13">
        <v>23010126</v>
      </c>
      <c r="B51" s="13" t="s">
        <v>19</v>
      </c>
      <c r="C51" s="13"/>
      <c r="D51" s="13" t="s">
        <v>15</v>
      </c>
      <c r="E51" s="699" t="s">
        <v>781</v>
      </c>
      <c r="F51" s="374"/>
      <c r="G51" s="374">
        <v>40000000</v>
      </c>
      <c r="H51" s="374"/>
      <c r="I51" s="374">
        <v>20000000</v>
      </c>
    </row>
    <row r="52" spans="1:9" s="220" customFormat="1" ht="39.75" customHeight="1" x14ac:dyDescent="0.25">
      <c r="A52" s="13">
        <v>23010127</v>
      </c>
      <c r="B52" s="13" t="s">
        <v>19</v>
      </c>
      <c r="C52" s="13"/>
      <c r="D52" s="13" t="s">
        <v>15</v>
      </c>
      <c r="E52" s="699" t="s">
        <v>782</v>
      </c>
      <c r="F52" s="374"/>
      <c r="G52" s="374">
        <v>50000000</v>
      </c>
      <c r="H52" s="374"/>
      <c r="I52" s="374">
        <v>50000000</v>
      </c>
    </row>
    <row r="53" spans="1:9" s="220" customFormat="1" ht="23.25" customHeight="1" x14ac:dyDescent="0.25">
      <c r="A53" s="13">
        <v>23010128</v>
      </c>
      <c r="B53" s="13"/>
      <c r="C53" s="13"/>
      <c r="D53" s="13"/>
      <c r="E53" s="13" t="s">
        <v>783</v>
      </c>
      <c r="F53" s="374"/>
      <c r="G53" s="374">
        <v>20000000</v>
      </c>
      <c r="H53" s="374"/>
      <c r="I53" s="374">
        <v>20000000</v>
      </c>
    </row>
    <row r="54" spans="1:9" s="220" customFormat="1" ht="35.25" customHeight="1" x14ac:dyDescent="0.25">
      <c r="A54" s="13">
        <v>23010129</v>
      </c>
      <c r="B54" s="13"/>
      <c r="C54" s="13"/>
      <c r="D54" s="13"/>
      <c r="E54" s="699" t="s">
        <v>784</v>
      </c>
      <c r="F54" s="374">
        <v>13358363.630000001</v>
      </c>
      <c r="G54" s="374">
        <v>40000000</v>
      </c>
      <c r="H54" s="374"/>
      <c r="I54" s="374"/>
    </row>
    <row r="55" spans="1:9" s="220" customFormat="1" ht="37.5" customHeight="1" x14ac:dyDescent="0.25">
      <c r="A55" s="13">
        <v>23010130</v>
      </c>
      <c r="B55" s="13"/>
      <c r="C55" s="13"/>
      <c r="D55" s="13" t="s">
        <v>15</v>
      </c>
      <c r="E55" s="699" t="s">
        <v>785</v>
      </c>
      <c r="F55" s="374">
        <v>13636363.640000001</v>
      </c>
      <c r="G55" s="374">
        <v>50000000</v>
      </c>
      <c r="H55" s="374"/>
      <c r="I55" s="374"/>
    </row>
    <row r="56" spans="1:9" s="220" customFormat="1" ht="24.95" customHeight="1" x14ac:dyDescent="0.25">
      <c r="A56" s="13">
        <v>23010132</v>
      </c>
      <c r="B56" s="13"/>
      <c r="C56" s="13"/>
      <c r="D56" s="13"/>
      <c r="E56" s="13" t="s">
        <v>786</v>
      </c>
      <c r="F56" s="374"/>
      <c r="G56" s="374">
        <v>5000000</v>
      </c>
      <c r="H56" s="374"/>
      <c r="I56" s="374">
        <v>5000000</v>
      </c>
    </row>
    <row r="57" spans="1:9" s="220" customFormat="1" ht="24.95" customHeight="1" x14ac:dyDescent="0.25">
      <c r="A57" s="13">
        <v>23010133</v>
      </c>
      <c r="B57" s="13"/>
      <c r="C57" s="13"/>
      <c r="D57" s="13"/>
      <c r="E57" s="13" t="s">
        <v>787</v>
      </c>
      <c r="F57" s="374"/>
      <c r="G57" s="374">
        <v>5000000</v>
      </c>
      <c r="H57" s="374"/>
      <c r="I57" s="374">
        <v>5000000</v>
      </c>
    </row>
    <row r="58" spans="1:9" s="220" customFormat="1" ht="21" customHeight="1" thickBot="1" x14ac:dyDescent="0.3">
      <c r="A58" s="13">
        <v>23010138</v>
      </c>
      <c r="B58" s="13"/>
      <c r="C58" s="13"/>
      <c r="D58" s="13"/>
      <c r="E58" s="13" t="s">
        <v>788</v>
      </c>
      <c r="F58" s="374"/>
      <c r="G58" s="374">
        <v>15000000</v>
      </c>
      <c r="H58" s="374"/>
      <c r="I58" s="374"/>
    </row>
    <row r="59" spans="1:9" s="220" customFormat="1" ht="24.95" customHeight="1" thickBot="1" x14ac:dyDescent="0.3">
      <c r="A59" s="702"/>
      <c r="B59" s="703"/>
      <c r="C59" s="703"/>
      <c r="D59" s="704"/>
      <c r="E59" s="705" t="s">
        <v>789</v>
      </c>
      <c r="F59" s="706">
        <f>SUM(F22:F58)</f>
        <v>51629712.800000004</v>
      </c>
      <c r="G59" s="706">
        <f>SUM(G22:G58)</f>
        <v>819531911.90999985</v>
      </c>
      <c r="H59" s="706">
        <f>SUM(H22:H58)</f>
        <v>23990000</v>
      </c>
      <c r="I59" s="707">
        <f>SUM(I22:I58)</f>
        <v>1075000000</v>
      </c>
    </row>
    <row r="60" spans="1:9" s="220" customFormat="1" ht="24.95" customHeight="1" x14ac:dyDescent="0.25">
      <c r="A60" s="708" t="s">
        <v>790</v>
      </c>
      <c r="B60" s="708"/>
      <c r="C60" s="708"/>
      <c r="D60" s="708"/>
      <c r="E60" s="708" t="s">
        <v>744</v>
      </c>
      <c r="F60" s="720"/>
      <c r="G60" s="720"/>
      <c r="H60" s="720"/>
      <c r="I60" s="720"/>
    </row>
    <row r="61" spans="1:9" s="220" customFormat="1" ht="36" x14ac:dyDescent="0.25">
      <c r="A61" s="16" t="s">
        <v>791</v>
      </c>
      <c r="B61" s="16"/>
      <c r="C61" s="16"/>
      <c r="D61" s="16"/>
      <c r="E61" s="700" t="s">
        <v>792</v>
      </c>
      <c r="F61" s="374"/>
      <c r="G61" s="374"/>
      <c r="H61" s="374"/>
      <c r="I61" s="374"/>
    </row>
    <row r="62" spans="1:9" s="220" customFormat="1" ht="21" customHeight="1" x14ac:dyDescent="0.25">
      <c r="A62" s="13" t="s">
        <v>793</v>
      </c>
      <c r="B62" s="13" t="s">
        <v>19</v>
      </c>
      <c r="C62" s="13"/>
      <c r="D62" s="13" t="s">
        <v>15</v>
      </c>
      <c r="E62" s="13" t="s">
        <v>794</v>
      </c>
      <c r="F62" s="374"/>
      <c r="G62" s="374"/>
      <c r="H62" s="374"/>
      <c r="I62" s="374">
        <v>15000000</v>
      </c>
    </row>
    <row r="63" spans="1:9" s="220" customFormat="1" ht="40.5" customHeight="1" x14ac:dyDescent="0.25">
      <c r="A63" s="13" t="s">
        <v>793</v>
      </c>
      <c r="B63" s="1149"/>
      <c r="C63" s="1149"/>
      <c r="D63" s="1149"/>
      <c r="E63" s="1147" t="s">
        <v>795</v>
      </c>
      <c r="F63" s="1150"/>
      <c r="G63" s="1148">
        <v>6500000</v>
      </c>
      <c r="H63" s="1150"/>
      <c r="I63" s="1148">
        <v>6500000</v>
      </c>
    </row>
    <row r="64" spans="1:9" s="220" customFormat="1" ht="24.95" customHeight="1" x14ac:dyDescent="0.25">
      <c r="A64" s="13" t="s">
        <v>793</v>
      </c>
      <c r="B64" s="1149"/>
      <c r="C64" s="1149"/>
      <c r="D64" s="1149"/>
      <c r="E64" s="1149" t="s">
        <v>796</v>
      </c>
      <c r="F64" s="1150"/>
      <c r="G64" s="1148">
        <v>5000000</v>
      </c>
      <c r="H64" s="1150"/>
      <c r="I64" s="1148">
        <v>5000000</v>
      </c>
    </row>
    <row r="65" spans="1:9" s="220" customFormat="1" ht="49.5" customHeight="1" x14ac:dyDescent="0.25">
      <c r="A65" s="13" t="s">
        <v>793</v>
      </c>
      <c r="B65" s="13" t="s">
        <v>19</v>
      </c>
      <c r="C65" s="13"/>
      <c r="D65" s="13" t="s">
        <v>15</v>
      </c>
      <c r="E65" s="699" t="s">
        <v>797</v>
      </c>
      <c r="F65" s="374"/>
      <c r="G65" s="373">
        <v>50000000</v>
      </c>
      <c r="H65" s="374"/>
      <c r="I65" s="373">
        <v>50000000</v>
      </c>
    </row>
    <row r="66" spans="1:9" s="1368" customFormat="1" ht="34.5" customHeight="1" x14ac:dyDescent="0.25">
      <c r="A66" s="1367">
        <v>23020102</v>
      </c>
      <c r="B66" s="1367" t="s">
        <v>19</v>
      </c>
      <c r="C66" s="1367"/>
      <c r="D66" s="1367" t="s">
        <v>15</v>
      </c>
      <c r="E66" s="1369" t="s">
        <v>1862</v>
      </c>
      <c r="F66" s="1151"/>
      <c r="G66" s="1148"/>
      <c r="H66" s="1151"/>
      <c r="I66" s="1148">
        <v>15000000</v>
      </c>
    </row>
    <row r="67" spans="1:9" s="220" customFormat="1" ht="24.95" customHeight="1" x14ac:dyDescent="0.25">
      <c r="A67" s="13">
        <v>23020102</v>
      </c>
      <c r="B67" s="13" t="s">
        <v>19</v>
      </c>
      <c r="C67" s="13"/>
      <c r="D67" s="13" t="s">
        <v>15</v>
      </c>
      <c r="E67" s="13" t="s">
        <v>798</v>
      </c>
      <c r="F67" s="374"/>
      <c r="G67" s="373">
        <v>50000000</v>
      </c>
      <c r="H67" s="374"/>
      <c r="I67" s="373">
        <v>50000000</v>
      </c>
    </row>
    <row r="68" spans="1:9" s="220" customFormat="1" ht="37.5" customHeight="1" x14ac:dyDescent="0.25">
      <c r="A68" s="13">
        <v>23020102</v>
      </c>
      <c r="B68" s="13" t="s">
        <v>19</v>
      </c>
      <c r="C68" s="13"/>
      <c r="D68" s="13" t="s">
        <v>799</v>
      </c>
      <c r="E68" s="699" t="s">
        <v>1852</v>
      </c>
      <c r="F68" s="374"/>
      <c r="G68" s="373">
        <v>50000000</v>
      </c>
      <c r="H68" s="374"/>
      <c r="I68" s="373">
        <v>100000000</v>
      </c>
    </row>
    <row r="69" spans="1:9" s="220" customFormat="1" ht="72" x14ac:dyDescent="0.25">
      <c r="A69" s="13">
        <v>23020103</v>
      </c>
      <c r="B69" s="13" t="s">
        <v>19</v>
      </c>
      <c r="C69" s="13"/>
      <c r="D69" s="13" t="s">
        <v>800</v>
      </c>
      <c r="E69" s="699" t="s">
        <v>886</v>
      </c>
      <c r="F69" s="374"/>
      <c r="G69" s="373">
        <v>50000000</v>
      </c>
      <c r="H69" s="374"/>
      <c r="I69" s="373">
        <v>50000000</v>
      </c>
    </row>
    <row r="70" spans="1:9" s="220" customFormat="1" ht="36" x14ac:dyDescent="0.25">
      <c r="A70" s="13">
        <v>23020103</v>
      </c>
      <c r="B70" s="13" t="s">
        <v>19</v>
      </c>
      <c r="C70" s="13"/>
      <c r="D70" s="13" t="s">
        <v>800</v>
      </c>
      <c r="E70" s="699" t="s">
        <v>1842</v>
      </c>
      <c r="F70" s="374"/>
      <c r="G70" s="373"/>
      <c r="H70" s="374"/>
      <c r="I70" s="373">
        <v>50000000</v>
      </c>
    </row>
    <row r="71" spans="1:9" s="220" customFormat="1" ht="36" x14ac:dyDescent="0.25">
      <c r="A71" s="13">
        <v>23020104</v>
      </c>
      <c r="B71" s="13" t="s">
        <v>19</v>
      </c>
      <c r="C71" s="13"/>
      <c r="D71" s="13" t="s">
        <v>15</v>
      </c>
      <c r="E71" s="699" t="s">
        <v>801</v>
      </c>
      <c r="F71" s="374"/>
      <c r="G71" s="359">
        <v>50000000</v>
      </c>
      <c r="H71" s="374"/>
      <c r="I71" s="373">
        <v>50000000</v>
      </c>
    </row>
    <row r="72" spans="1:9" s="220" customFormat="1" ht="56.25" customHeight="1" x14ac:dyDescent="0.25">
      <c r="A72" s="1149">
        <v>23020105</v>
      </c>
      <c r="B72" s="1149" t="s">
        <v>22</v>
      </c>
      <c r="C72" s="1149"/>
      <c r="D72" s="1149" t="s">
        <v>15</v>
      </c>
      <c r="E72" s="1147" t="s">
        <v>802</v>
      </c>
      <c r="F72" s="1150">
        <v>60649170.439999998</v>
      </c>
      <c r="G72" s="1148">
        <v>65000000</v>
      </c>
      <c r="H72" s="1150"/>
      <c r="I72" s="1148">
        <v>65000000</v>
      </c>
    </row>
    <row r="73" spans="1:9" s="220" customFormat="1" ht="21" customHeight="1" x14ac:dyDescent="0.25">
      <c r="A73" s="13"/>
      <c r="B73" s="13"/>
      <c r="C73" s="13"/>
      <c r="D73" s="13" t="s">
        <v>15</v>
      </c>
      <c r="E73" s="13" t="s">
        <v>803</v>
      </c>
      <c r="F73" s="374"/>
      <c r="G73" s="373">
        <v>100000000</v>
      </c>
      <c r="H73" s="374"/>
      <c r="I73" s="373"/>
    </row>
    <row r="74" spans="1:9" s="220" customFormat="1" ht="87.75" customHeight="1" x14ac:dyDescent="0.25">
      <c r="A74" s="13">
        <v>23020105</v>
      </c>
      <c r="B74" s="13" t="s">
        <v>22</v>
      </c>
      <c r="C74" s="13"/>
      <c r="D74" s="13" t="s">
        <v>15</v>
      </c>
      <c r="E74" s="699" t="s">
        <v>1840</v>
      </c>
      <c r="F74" s="374"/>
      <c r="G74" s="373">
        <v>30000000</v>
      </c>
      <c r="H74" s="374"/>
      <c r="I74" s="373">
        <v>150000000</v>
      </c>
    </row>
    <row r="75" spans="1:9" s="481" customFormat="1" ht="36" x14ac:dyDescent="0.25">
      <c r="A75" s="13">
        <v>23020106</v>
      </c>
      <c r="B75" s="13" t="s">
        <v>22</v>
      </c>
      <c r="C75" s="13"/>
      <c r="D75" s="13" t="s">
        <v>15</v>
      </c>
      <c r="E75" s="699" t="s">
        <v>804</v>
      </c>
      <c r="F75" s="374"/>
      <c r="G75" s="373"/>
      <c r="H75" s="374"/>
      <c r="I75" s="373"/>
    </row>
    <row r="76" spans="1:9" s="481" customFormat="1" ht="36" x14ac:dyDescent="0.25">
      <c r="A76" s="13">
        <v>23020106</v>
      </c>
      <c r="B76" s="13"/>
      <c r="C76" s="13"/>
      <c r="D76" s="13" t="s">
        <v>15</v>
      </c>
      <c r="E76" s="699" t="s">
        <v>805</v>
      </c>
      <c r="F76" s="374"/>
      <c r="G76" s="359">
        <v>100000000</v>
      </c>
      <c r="H76" s="374"/>
      <c r="I76" s="359"/>
    </row>
    <row r="77" spans="1:9" s="481" customFormat="1" ht="36" customHeight="1" x14ac:dyDescent="0.25">
      <c r="A77" s="13">
        <v>23020106</v>
      </c>
      <c r="B77" s="13"/>
      <c r="C77" s="13"/>
      <c r="D77" s="13" t="s">
        <v>799</v>
      </c>
      <c r="E77" s="699" t="s">
        <v>806</v>
      </c>
      <c r="F77" s="374"/>
      <c r="G77" s="721">
        <v>100000000</v>
      </c>
      <c r="H77" s="374"/>
      <c r="I77" s="721">
        <v>100000000</v>
      </c>
    </row>
    <row r="78" spans="1:9" s="481" customFormat="1" ht="54" customHeight="1" x14ac:dyDescent="0.25">
      <c r="A78" s="13">
        <v>23020107</v>
      </c>
      <c r="B78" s="13"/>
      <c r="C78" s="13"/>
      <c r="D78" s="13"/>
      <c r="E78" s="483" t="s">
        <v>887</v>
      </c>
      <c r="F78" s="374">
        <v>528863.63</v>
      </c>
      <c r="G78" s="359">
        <v>10000000</v>
      </c>
      <c r="H78" s="374"/>
      <c r="I78" s="359"/>
    </row>
    <row r="79" spans="1:9" s="481" customFormat="1" ht="24.75" customHeight="1" x14ac:dyDescent="0.25">
      <c r="A79" s="13">
        <v>23020107</v>
      </c>
      <c r="B79" s="13"/>
      <c r="C79" s="13"/>
      <c r="D79" s="13"/>
      <c r="E79" s="709" t="s">
        <v>888</v>
      </c>
      <c r="F79" s="374">
        <v>100000</v>
      </c>
      <c r="G79" s="359">
        <v>1000000</v>
      </c>
      <c r="H79" s="374"/>
      <c r="I79" s="359"/>
    </row>
    <row r="80" spans="1:9" s="481" customFormat="1" ht="81" customHeight="1" x14ac:dyDescent="0.25">
      <c r="A80" s="13">
        <v>23020107</v>
      </c>
      <c r="B80" s="13"/>
      <c r="C80" s="13"/>
      <c r="D80" s="13"/>
      <c r="E80" s="364" t="s">
        <v>1833</v>
      </c>
      <c r="F80" s="374"/>
      <c r="G80" s="359"/>
      <c r="H80" s="374"/>
      <c r="I80" s="373">
        <v>70000000</v>
      </c>
    </row>
    <row r="81" spans="1:9" s="481" customFormat="1" ht="61.5" customHeight="1" x14ac:dyDescent="0.25">
      <c r="A81" s="13">
        <v>23020107</v>
      </c>
      <c r="B81" s="13"/>
      <c r="C81" s="13"/>
      <c r="D81" s="13"/>
      <c r="E81" s="364" t="s">
        <v>1834</v>
      </c>
      <c r="F81" s="374"/>
      <c r="G81" s="373">
        <v>10000000</v>
      </c>
      <c r="H81" s="374"/>
      <c r="I81" s="373">
        <v>50000000</v>
      </c>
    </row>
    <row r="82" spans="1:9" s="481" customFormat="1" ht="42" customHeight="1" x14ac:dyDescent="0.25">
      <c r="A82" s="13">
        <v>23020107</v>
      </c>
      <c r="B82" s="13"/>
      <c r="C82" s="13"/>
      <c r="D82" s="13"/>
      <c r="E82" s="364" t="s">
        <v>1850</v>
      </c>
      <c r="F82" s="374"/>
      <c r="G82" s="373"/>
      <c r="H82" s="374"/>
      <c r="I82" s="373">
        <v>50000000</v>
      </c>
    </row>
    <row r="83" spans="1:9" s="481" customFormat="1" ht="72" x14ac:dyDescent="0.25">
      <c r="A83" s="13">
        <v>23020107</v>
      </c>
      <c r="B83" s="13"/>
      <c r="C83" s="13"/>
      <c r="D83" s="13"/>
      <c r="E83" s="364" t="s">
        <v>889</v>
      </c>
      <c r="F83" s="374"/>
      <c r="G83" s="722">
        <v>198000000</v>
      </c>
      <c r="H83" s="374"/>
      <c r="I83" s="722"/>
    </row>
    <row r="84" spans="1:9" s="481" customFormat="1" ht="18" x14ac:dyDescent="0.25">
      <c r="A84" s="13">
        <v>23020107</v>
      </c>
      <c r="B84" s="13"/>
      <c r="C84" s="13"/>
      <c r="D84" s="13"/>
      <c r="E84" s="364" t="s">
        <v>890</v>
      </c>
      <c r="F84" s="374"/>
      <c r="G84" s="723">
        <v>100000000</v>
      </c>
      <c r="H84" s="374"/>
      <c r="I84" s="723">
        <v>100000000</v>
      </c>
    </row>
    <row r="85" spans="1:9" s="481" customFormat="1" ht="36" x14ac:dyDescent="0.25">
      <c r="A85" s="13">
        <v>23020107</v>
      </c>
      <c r="B85" s="13"/>
      <c r="C85" s="13"/>
      <c r="D85" s="13"/>
      <c r="E85" s="364" t="s">
        <v>1847</v>
      </c>
      <c r="F85" s="374"/>
      <c r="G85" s="724">
        <v>98000000</v>
      </c>
      <c r="H85" s="374"/>
      <c r="I85" s="724">
        <v>50000000</v>
      </c>
    </row>
    <row r="86" spans="1:9" s="481" customFormat="1" ht="54" x14ac:dyDescent="0.25">
      <c r="A86" s="13">
        <v>23020107</v>
      </c>
      <c r="B86" s="13"/>
      <c r="C86" s="13"/>
      <c r="D86" s="13"/>
      <c r="E86" s="364" t="s">
        <v>1851</v>
      </c>
      <c r="F86" s="374"/>
      <c r="G86" s="724"/>
      <c r="H86" s="374"/>
      <c r="I86" s="724">
        <v>35000000</v>
      </c>
    </row>
    <row r="87" spans="1:9" s="481" customFormat="1" ht="36" x14ac:dyDescent="0.25">
      <c r="A87" s="13">
        <v>23020107</v>
      </c>
      <c r="B87" s="13"/>
      <c r="C87" s="13"/>
      <c r="D87" s="13"/>
      <c r="E87" s="364" t="s">
        <v>1848</v>
      </c>
      <c r="F87" s="374"/>
      <c r="G87" s="724"/>
      <c r="H87" s="374"/>
      <c r="I87" s="724">
        <v>35000000</v>
      </c>
    </row>
    <row r="88" spans="1:9" s="481" customFormat="1" ht="18" x14ac:dyDescent="0.25">
      <c r="A88" s="13">
        <v>23020107</v>
      </c>
      <c r="B88" s="13"/>
      <c r="C88" s="13"/>
      <c r="D88" s="13"/>
      <c r="E88" s="364" t="s">
        <v>891</v>
      </c>
      <c r="F88" s="374"/>
      <c r="G88" s="722">
        <v>29790789.43</v>
      </c>
      <c r="H88" s="374"/>
      <c r="I88" s="722">
        <v>29790789.43</v>
      </c>
    </row>
    <row r="89" spans="1:9" s="481" customFormat="1" ht="36" x14ac:dyDescent="0.25">
      <c r="A89" s="710">
        <v>23020110</v>
      </c>
      <c r="B89" s="711"/>
      <c r="C89" s="711" t="s">
        <v>53</v>
      </c>
      <c r="D89" s="711"/>
      <c r="E89" s="364" t="s">
        <v>892</v>
      </c>
      <c r="F89" s="374"/>
      <c r="G89" s="373">
        <v>20000000</v>
      </c>
      <c r="H89" s="374"/>
      <c r="I89" s="373">
        <v>5000000</v>
      </c>
    </row>
    <row r="90" spans="1:9" s="481" customFormat="1" ht="21.95" customHeight="1" x14ac:dyDescent="0.25">
      <c r="A90" s="13">
        <v>23020111</v>
      </c>
      <c r="B90" s="13" t="s">
        <v>22</v>
      </c>
      <c r="C90" s="13"/>
      <c r="D90" s="13" t="s">
        <v>15</v>
      </c>
      <c r="E90" s="13" t="s">
        <v>807</v>
      </c>
      <c r="F90" s="374"/>
      <c r="G90" s="373">
        <v>25000000</v>
      </c>
      <c r="H90" s="374"/>
      <c r="I90" s="373">
        <v>10000000</v>
      </c>
    </row>
    <row r="91" spans="1:9" s="481" customFormat="1" ht="21.95" customHeight="1" x14ac:dyDescent="0.25">
      <c r="A91" s="13">
        <v>23020112</v>
      </c>
      <c r="B91" s="13" t="s">
        <v>22</v>
      </c>
      <c r="C91" s="13"/>
      <c r="D91" s="13" t="s">
        <v>15</v>
      </c>
      <c r="E91" s="13" t="s">
        <v>808</v>
      </c>
      <c r="F91" s="374"/>
      <c r="G91" s="373">
        <v>10000000</v>
      </c>
      <c r="H91" s="374"/>
      <c r="I91" s="373">
        <v>10000000</v>
      </c>
    </row>
    <row r="92" spans="1:9" s="481" customFormat="1" ht="36" customHeight="1" x14ac:dyDescent="0.25">
      <c r="A92" s="13">
        <v>23020113</v>
      </c>
      <c r="B92" s="13" t="s">
        <v>22</v>
      </c>
      <c r="C92" s="13"/>
      <c r="D92" s="13" t="s">
        <v>15</v>
      </c>
      <c r="E92" s="699" t="s">
        <v>809</v>
      </c>
      <c r="F92" s="374">
        <v>35145454.539999999</v>
      </c>
      <c r="G92" s="373">
        <v>80000000</v>
      </c>
      <c r="H92" s="374">
        <v>115667000</v>
      </c>
      <c r="I92" s="373">
        <v>100000000</v>
      </c>
    </row>
    <row r="93" spans="1:9" s="481" customFormat="1" ht="21.95" customHeight="1" x14ac:dyDescent="0.25">
      <c r="A93" s="13">
        <v>23020114</v>
      </c>
      <c r="B93" s="13" t="s">
        <v>22</v>
      </c>
      <c r="C93" s="13"/>
      <c r="D93" s="13" t="s">
        <v>15</v>
      </c>
      <c r="E93" s="13" t="s">
        <v>810</v>
      </c>
      <c r="F93" s="374"/>
      <c r="G93" s="359"/>
      <c r="H93" s="374"/>
      <c r="I93" s="359"/>
    </row>
    <row r="94" spans="1:9" s="481" customFormat="1" ht="44.25" customHeight="1" x14ac:dyDescent="0.25">
      <c r="A94" s="13">
        <v>23020114</v>
      </c>
      <c r="B94" s="13" t="s">
        <v>22</v>
      </c>
      <c r="C94" s="13"/>
      <c r="D94" s="13" t="s">
        <v>15</v>
      </c>
      <c r="E94" s="699" t="s">
        <v>1853</v>
      </c>
      <c r="F94" s="374"/>
      <c r="G94" s="359"/>
      <c r="H94" s="374"/>
      <c r="I94" s="373">
        <v>50000000</v>
      </c>
    </row>
    <row r="95" spans="1:9" s="481" customFormat="1" ht="38.25" customHeight="1" x14ac:dyDescent="0.25">
      <c r="A95" s="1149">
        <v>23020114</v>
      </c>
      <c r="B95" s="1149"/>
      <c r="C95" s="1149"/>
      <c r="D95" s="1149"/>
      <c r="E95" s="1161" t="s">
        <v>811</v>
      </c>
      <c r="F95" s="1150"/>
      <c r="G95" s="1148">
        <v>20000000</v>
      </c>
      <c r="H95" s="1150"/>
      <c r="I95" s="1148">
        <v>20000000</v>
      </c>
    </row>
    <row r="96" spans="1:9" s="481" customFormat="1" ht="24.95" customHeight="1" x14ac:dyDescent="0.25">
      <c r="A96" s="13">
        <v>23020114</v>
      </c>
      <c r="B96" s="13"/>
      <c r="C96" s="13"/>
      <c r="D96" s="13"/>
      <c r="E96" s="16" t="s">
        <v>812</v>
      </c>
      <c r="F96" s="374"/>
      <c r="G96" s="359">
        <v>15000000</v>
      </c>
      <c r="H96" s="374"/>
      <c r="I96" s="359"/>
    </row>
    <row r="97" spans="1:10" s="481" customFormat="1" ht="88.5" customHeight="1" x14ac:dyDescent="0.25">
      <c r="A97" s="13">
        <v>23020114</v>
      </c>
      <c r="B97" s="13"/>
      <c r="C97" s="13"/>
      <c r="D97" s="13" t="s">
        <v>799</v>
      </c>
      <c r="E97" s="699" t="s">
        <v>1836</v>
      </c>
      <c r="F97" s="374"/>
      <c r="G97" s="373">
        <v>100000000</v>
      </c>
      <c r="H97" s="374"/>
      <c r="I97" s="373">
        <v>500000000</v>
      </c>
    </row>
    <row r="98" spans="1:10" s="481" customFormat="1" ht="36.75" customHeight="1" x14ac:dyDescent="0.25">
      <c r="A98" s="13">
        <v>23020114</v>
      </c>
      <c r="B98" s="13"/>
      <c r="C98" s="13"/>
      <c r="D98" s="13" t="s">
        <v>800</v>
      </c>
      <c r="E98" s="699" t="s">
        <v>813</v>
      </c>
      <c r="F98" s="374"/>
      <c r="G98" s="373">
        <v>100000000</v>
      </c>
      <c r="H98" s="374"/>
      <c r="I98" s="373"/>
    </row>
    <row r="99" spans="1:10" s="481" customFormat="1" ht="54.75" customHeight="1" x14ac:dyDescent="0.25">
      <c r="A99" s="1149">
        <v>23020118</v>
      </c>
      <c r="B99" s="1149" t="s">
        <v>22</v>
      </c>
      <c r="C99" s="1149"/>
      <c r="D99" s="1149" t="s">
        <v>15</v>
      </c>
      <c r="E99" s="1147" t="s">
        <v>1854</v>
      </c>
      <c r="F99" s="1151">
        <v>12503238.34</v>
      </c>
      <c r="G99" s="1148">
        <v>30000000</v>
      </c>
      <c r="H99" s="1150"/>
      <c r="I99" s="1148">
        <v>30000000</v>
      </c>
    </row>
    <row r="100" spans="1:10" s="220" customFormat="1" ht="36" customHeight="1" x14ac:dyDescent="0.25">
      <c r="A100" s="13">
        <v>23020119</v>
      </c>
      <c r="B100" s="13" t="s">
        <v>22</v>
      </c>
      <c r="C100" s="13"/>
      <c r="D100" s="13" t="s">
        <v>15</v>
      </c>
      <c r="E100" s="699" t="s">
        <v>814</v>
      </c>
      <c r="F100" s="374"/>
      <c r="G100" s="725"/>
      <c r="H100" s="374"/>
      <c r="I100" s="725"/>
    </row>
    <row r="101" spans="1:10" s="220" customFormat="1" ht="39" customHeight="1" x14ac:dyDescent="0.25">
      <c r="A101" s="13"/>
      <c r="B101" s="13" t="s">
        <v>22</v>
      </c>
      <c r="C101" s="13"/>
      <c r="D101" s="13" t="s">
        <v>15</v>
      </c>
      <c r="E101" s="699" t="s">
        <v>1838</v>
      </c>
      <c r="F101" s="374"/>
      <c r="G101" s="224">
        <v>100000000</v>
      </c>
      <c r="H101" s="374"/>
      <c r="I101" s="224">
        <v>50000000</v>
      </c>
    </row>
    <row r="102" spans="1:10" s="220" customFormat="1" ht="34.5" customHeight="1" x14ac:dyDescent="0.25">
      <c r="A102" s="13"/>
      <c r="B102" s="13"/>
      <c r="C102" s="13"/>
      <c r="D102" s="13"/>
      <c r="E102" s="699" t="s">
        <v>1839</v>
      </c>
      <c r="F102" s="374"/>
      <c r="G102" s="726">
        <v>150000000</v>
      </c>
      <c r="H102" s="374"/>
      <c r="I102" s="726">
        <v>50000000</v>
      </c>
    </row>
    <row r="103" spans="1:10" s="220" customFormat="1" ht="37.5" customHeight="1" x14ac:dyDescent="0.25">
      <c r="A103" s="13">
        <v>23020122</v>
      </c>
      <c r="B103" s="13"/>
      <c r="C103" s="13"/>
      <c r="D103" s="13"/>
      <c r="E103" s="699" t="s">
        <v>815</v>
      </c>
      <c r="F103" s="374"/>
      <c r="G103" s="717"/>
      <c r="H103" s="374"/>
      <c r="I103" s="717"/>
    </row>
    <row r="104" spans="1:10" s="220" customFormat="1" ht="37.5" customHeight="1" x14ac:dyDescent="0.25">
      <c r="A104" s="16">
        <v>13</v>
      </c>
      <c r="B104" s="16" t="s">
        <v>22</v>
      </c>
      <c r="C104" s="16"/>
      <c r="D104" s="16" t="s">
        <v>15</v>
      </c>
      <c r="E104" s="700" t="s">
        <v>1858</v>
      </c>
      <c r="F104" s="1180"/>
      <c r="G104" s="1181"/>
      <c r="H104" s="1180"/>
      <c r="I104" s="1181">
        <v>5000000</v>
      </c>
    </row>
    <row r="105" spans="1:10" s="481" customFormat="1" ht="36" x14ac:dyDescent="0.25">
      <c r="A105" s="13">
        <v>23020123</v>
      </c>
      <c r="B105" s="13" t="s">
        <v>22</v>
      </c>
      <c r="C105" s="13"/>
      <c r="D105" s="13" t="s">
        <v>15</v>
      </c>
      <c r="E105" s="699" t="s">
        <v>816</v>
      </c>
      <c r="F105" s="374"/>
      <c r="G105" s="373">
        <v>10000000</v>
      </c>
      <c r="H105" s="374"/>
      <c r="I105" s="373">
        <v>20000000</v>
      </c>
    </row>
    <row r="106" spans="1:10" s="481" customFormat="1" ht="18" x14ac:dyDescent="0.25">
      <c r="A106" s="13">
        <v>23020124</v>
      </c>
      <c r="B106" s="13" t="s">
        <v>22</v>
      </c>
      <c r="C106" s="13"/>
      <c r="D106" s="13" t="s">
        <v>800</v>
      </c>
      <c r="E106" s="13" t="s">
        <v>817</v>
      </c>
      <c r="F106" s="374"/>
      <c r="G106" s="373">
        <v>25000000</v>
      </c>
      <c r="H106" s="374"/>
      <c r="I106" s="373">
        <v>50000000</v>
      </c>
    </row>
    <row r="107" spans="1:10" s="481" customFormat="1" ht="35.25" customHeight="1" x14ac:dyDescent="0.25">
      <c r="A107" s="13">
        <v>23020125</v>
      </c>
      <c r="B107" s="13" t="s">
        <v>22</v>
      </c>
      <c r="C107" s="13"/>
      <c r="D107" s="13" t="s">
        <v>15</v>
      </c>
      <c r="E107" s="699" t="s">
        <v>818</v>
      </c>
      <c r="F107" s="374"/>
      <c r="G107" s="359">
        <v>5000000</v>
      </c>
      <c r="H107" s="374"/>
      <c r="I107" s="359">
        <v>5000000</v>
      </c>
    </row>
    <row r="108" spans="1:10" s="481" customFormat="1" ht="41.25" customHeight="1" x14ac:dyDescent="0.25">
      <c r="A108" s="13">
        <v>23020126</v>
      </c>
      <c r="B108" s="13" t="s">
        <v>22</v>
      </c>
      <c r="C108" s="13"/>
      <c r="D108" s="13" t="s">
        <v>765</v>
      </c>
      <c r="E108" s="699" t="s">
        <v>1841</v>
      </c>
      <c r="F108" s="374"/>
      <c r="G108" s="373">
        <v>50000000</v>
      </c>
      <c r="H108" s="374"/>
      <c r="I108" s="373">
        <v>50000000</v>
      </c>
    </row>
    <row r="109" spans="1:10" s="481" customFormat="1" ht="24" customHeight="1" x14ac:dyDescent="0.25">
      <c r="A109" s="13">
        <v>23020127</v>
      </c>
      <c r="B109" s="13" t="s">
        <v>22</v>
      </c>
      <c r="C109" s="13"/>
      <c r="D109" s="13" t="s">
        <v>15</v>
      </c>
      <c r="E109" s="13" t="s">
        <v>819</v>
      </c>
      <c r="F109" s="374"/>
      <c r="G109" s="373">
        <v>10000000</v>
      </c>
      <c r="H109" s="374"/>
      <c r="I109" s="373">
        <v>10000000</v>
      </c>
    </row>
    <row r="110" spans="1:10" s="481" customFormat="1" ht="41.25" customHeight="1" x14ac:dyDescent="0.25">
      <c r="A110" s="13">
        <v>23020128</v>
      </c>
      <c r="B110" s="13" t="s">
        <v>22</v>
      </c>
      <c r="C110" s="13"/>
      <c r="D110" s="13" t="s">
        <v>15</v>
      </c>
      <c r="E110" s="322" t="s">
        <v>1835</v>
      </c>
      <c r="F110" s="374"/>
      <c r="G110" s="373">
        <v>50000000</v>
      </c>
      <c r="H110" s="374"/>
      <c r="I110" s="373">
        <v>500000000</v>
      </c>
      <c r="J110" s="520"/>
    </row>
    <row r="111" spans="1:10" s="481" customFormat="1" ht="39" customHeight="1" x14ac:dyDescent="0.25">
      <c r="A111" s="13">
        <v>23020129</v>
      </c>
      <c r="B111" s="13" t="s">
        <v>22</v>
      </c>
      <c r="C111" s="13"/>
      <c r="D111" s="13" t="s">
        <v>820</v>
      </c>
      <c r="E111" s="13" t="s">
        <v>821</v>
      </c>
      <c r="F111" s="374"/>
      <c r="G111" s="727"/>
      <c r="H111" s="374"/>
      <c r="I111" s="727">
        <v>150000000</v>
      </c>
    </row>
    <row r="112" spans="1:10" s="481" customFormat="1" ht="39" customHeight="1" thickBot="1" x14ac:dyDescent="0.3">
      <c r="A112" s="1149"/>
      <c r="B112" s="1149"/>
      <c r="C112" s="1149"/>
      <c r="D112" s="1149"/>
      <c r="E112" s="1147" t="s">
        <v>822</v>
      </c>
      <c r="F112" s="1150"/>
      <c r="G112" s="1152">
        <v>5000000</v>
      </c>
      <c r="H112" s="1150"/>
      <c r="I112" s="1152">
        <v>5000000</v>
      </c>
    </row>
    <row r="113" spans="1:9" s="220" customFormat="1" ht="24" customHeight="1" x14ac:dyDescent="0.25">
      <c r="A113" s="13">
        <v>23020130</v>
      </c>
      <c r="B113" s="13" t="s">
        <v>823</v>
      </c>
      <c r="C113" s="13"/>
      <c r="D113" s="13" t="s">
        <v>15</v>
      </c>
      <c r="E113" s="13" t="s">
        <v>824</v>
      </c>
      <c r="F113" s="374"/>
      <c r="G113" s="204"/>
      <c r="H113" s="374"/>
      <c r="I113" s="204">
        <v>100000000</v>
      </c>
    </row>
    <row r="114" spans="1:9" s="481" customFormat="1" ht="60.75" customHeight="1" x14ac:dyDescent="0.25">
      <c r="A114" s="13"/>
      <c r="B114" s="13" t="s">
        <v>823</v>
      </c>
      <c r="C114" s="13"/>
      <c r="D114" s="13" t="s">
        <v>15</v>
      </c>
      <c r="E114" s="712" t="s">
        <v>893</v>
      </c>
      <c r="F114" s="374"/>
      <c r="G114" s="728">
        <v>217832104.22</v>
      </c>
      <c r="H114" s="374">
        <v>50987660</v>
      </c>
      <c r="I114" s="728">
        <v>100000000</v>
      </c>
    </row>
    <row r="115" spans="1:9" s="481" customFormat="1" ht="42.75" customHeight="1" thickBot="1" x14ac:dyDescent="0.3">
      <c r="A115" s="713"/>
      <c r="B115" s="713" t="s">
        <v>823</v>
      </c>
      <c r="C115" s="713"/>
      <c r="D115" s="713" t="s">
        <v>15</v>
      </c>
      <c r="E115" s="714" t="s">
        <v>894</v>
      </c>
      <c r="F115" s="718"/>
      <c r="G115" s="729">
        <v>197134189.97999999</v>
      </c>
      <c r="H115" s="718">
        <v>83112980</v>
      </c>
      <c r="I115" s="729">
        <v>100000000</v>
      </c>
    </row>
    <row r="116" spans="1:9" s="220" customFormat="1" ht="24.95" customHeight="1" thickBot="1" x14ac:dyDescent="0.3">
      <c r="A116" s="521"/>
      <c r="B116" s="522"/>
      <c r="C116" s="522"/>
      <c r="D116" s="715"/>
      <c r="E116" s="716" t="s">
        <v>789</v>
      </c>
      <c r="F116" s="707">
        <f>SUM(F62:F115)</f>
        <v>108926726.95</v>
      </c>
      <c r="G116" s="707">
        <f>SUM(G62:G115)</f>
        <v>2323257083.6300001</v>
      </c>
      <c r="H116" s="707">
        <f>SUM(H62:H115)</f>
        <v>249767640</v>
      </c>
      <c r="I116" s="707">
        <f>SUM(I62:I115)</f>
        <v>3046290789.4300003</v>
      </c>
    </row>
    <row r="117" spans="1:9" s="220" customFormat="1" ht="24.95" customHeight="1" x14ac:dyDescent="0.25">
      <c r="A117" s="549">
        <v>2303</v>
      </c>
      <c r="B117" s="484"/>
      <c r="C117" s="484"/>
      <c r="D117" s="484"/>
      <c r="E117" s="708" t="s">
        <v>745</v>
      </c>
      <c r="F117" s="529"/>
      <c r="G117" s="529"/>
      <c r="H117" s="529"/>
      <c r="I117" s="529"/>
    </row>
    <row r="118" spans="1:9" s="481" customFormat="1" ht="36" x14ac:dyDescent="0.25">
      <c r="A118" s="550">
        <v>23030100</v>
      </c>
      <c r="B118" s="486"/>
      <c r="C118" s="486"/>
      <c r="D118" s="486"/>
      <c r="E118" s="699" t="s">
        <v>825</v>
      </c>
      <c r="F118" s="374"/>
      <c r="G118" s="374"/>
      <c r="H118" s="374"/>
      <c r="I118" s="374"/>
    </row>
    <row r="119" spans="1:9" s="481" customFormat="1" ht="36.75" x14ac:dyDescent="0.3">
      <c r="A119" s="480">
        <v>23030101</v>
      </c>
      <c r="B119" s="551" t="s">
        <v>19</v>
      </c>
      <c r="C119" s="551"/>
      <c r="D119" s="57" t="s">
        <v>765</v>
      </c>
      <c r="E119" s="699" t="s">
        <v>826</v>
      </c>
      <c r="F119" s="374"/>
      <c r="G119" s="374">
        <v>90000000</v>
      </c>
      <c r="H119" s="374"/>
      <c r="I119" s="374">
        <v>90000000</v>
      </c>
    </row>
    <row r="120" spans="1:9" s="481" customFormat="1" ht="39" customHeight="1" x14ac:dyDescent="0.3">
      <c r="A120" s="552">
        <v>23030102</v>
      </c>
      <c r="B120" s="553" t="s">
        <v>19</v>
      </c>
      <c r="C120" s="553"/>
      <c r="D120" s="57"/>
      <c r="E120" s="699" t="s">
        <v>827</v>
      </c>
      <c r="F120" s="374"/>
      <c r="G120" s="374">
        <v>95000000</v>
      </c>
      <c r="H120" s="374"/>
      <c r="I120" s="374">
        <v>50000000</v>
      </c>
    </row>
    <row r="121" spans="1:9" s="481" customFormat="1" x14ac:dyDescent="0.3">
      <c r="A121" s="480">
        <v>23030103</v>
      </c>
      <c r="B121" s="551" t="s">
        <v>19</v>
      </c>
      <c r="C121" s="551"/>
      <c r="D121" s="57" t="s">
        <v>15</v>
      </c>
      <c r="E121" s="699" t="s">
        <v>828</v>
      </c>
      <c r="F121" s="374"/>
      <c r="G121" s="374"/>
      <c r="H121" s="374"/>
      <c r="I121" s="374"/>
    </row>
    <row r="122" spans="1:9" s="481" customFormat="1" ht="36.75" x14ac:dyDescent="0.3">
      <c r="A122" s="552">
        <v>23030104</v>
      </c>
      <c r="B122" s="553" t="s">
        <v>19</v>
      </c>
      <c r="C122" s="553"/>
      <c r="D122" s="57" t="s">
        <v>15</v>
      </c>
      <c r="E122" s="699" t="s">
        <v>829</v>
      </c>
      <c r="F122" s="374"/>
      <c r="G122" s="374">
        <v>100000000</v>
      </c>
      <c r="H122" s="374"/>
      <c r="I122" s="374">
        <v>50000000</v>
      </c>
    </row>
    <row r="123" spans="1:9" s="481" customFormat="1" ht="54.75" x14ac:dyDescent="0.3">
      <c r="A123" s="552">
        <v>23030105</v>
      </c>
      <c r="B123" s="553" t="s">
        <v>19</v>
      </c>
      <c r="C123" s="553"/>
      <c r="D123" s="57" t="s">
        <v>15</v>
      </c>
      <c r="E123" s="699" t="s">
        <v>1843</v>
      </c>
      <c r="F123" s="374">
        <v>29054110</v>
      </c>
      <c r="G123" s="374">
        <v>80000000</v>
      </c>
      <c r="H123" s="374"/>
      <c r="I123" s="374">
        <v>100000000</v>
      </c>
    </row>
    <row r="124" spans="1:9" s="481" customFormat="1" ht="54" x14ac:dyDescent="0.25">
      <c r="A124" s="1280">
        <v>23030106</v>
      </c>
      <c r="B124" s="1282" t="s">
        <v>19</v>
      </c>
      <c r="C124" s="551"/>
      <c r="D124" s="554" t="s">
        <v>15</v>
      </c>
      <c r="E124" s="1147" t="s">
        <v>830</v>
      </c>
      <c r="F124" s="1150"/>
      <c r="G124" s="1150">
        <v>10000000</v>
      </c>
      <c r="H124" s="1150"/>
      <c r="I124" s="1150">
        <v>10000000</v>
      </c>
    </row>
    <row r="125" spans="1:9" s="481" customFormat="1" ht="72" x14ac:dyDescent="0.25">
      <c r="A125" s="1281"/>
      <c r="B125" s="1283"/>
      <c r="C125" s="551"/>
      <c r="D125" s="72" t="s">
        <v>15</v>
      </c>
      <c r="E125" s="322" t="s">
        <v>831</v>
      </c>
      <c r="F125" s="374">
        <v>25348254.109999999</v>
      </c>
      <c r="G125" s="374">
        <v>150000000</v>
      </c>
      <c r="H125" s="374"/>
      <c r="I125" s="374">
        <v>150000000</v>
      </c>
    </row>
    <row r="126" spans="1:9" s="481" customFormat="1" ht="38.25" customHeight="1" x14ac:dyDescent="0.25">
      <c r="A126" s="480">
        <v>23030109</v>
      </c>
      <c r="B126" s="489"/>
      <c r="C126" s="489"/>
      <c r="D126" s="489"/>
      <c r="E126" s="699" t="s">
        <v>832</v>
      </c>
      <c r="F126" s="374"/>
      <c r="G126" s="374"/>
      <c r="H126" s="374"/>
      <c r="I126" s="374"/>
    </row>
    <row r="127" spans="1:9" s="481" customFormat="1" ht="18" x14ac:dyDescent="0.25">
      <c r="A127" s="480">
        <v>23030110</v>
      </c>
      <c r="B127" s="489"/>
      <c r="C127" s="489"/>
      <c r="D127" s="489"/>
      <c r="E127" s="699" t="s">
        <v>833</v>
      </c>
      <c r="F127" s="374"/>
      <c r="G127" s="374">
        <v>10000000</v>
      </c>
      <c r="H127" s="374"/>
      <c r="I127" s="374">
        <v>10000000</v>
      </c>
    </row>
    <row r="128" spans="1:9" s="481" customFormat="1" ht="36.75" x14ac:dyDescent="0.3">
      <c r="A128" s="480">
        <v>23030111</v>
      </c>
      <c r="B128" s="551" t="s">
        <v>19</v>
      </c>
      <c r="C128" s="551"/>
      <c r="D128" s="57" t="s">
        <v>15</v>
      </c>
      <c r="E128" s="699" t="s">
        <v>834</v>
      </c>
      <c r="F128" s="374"/>
      <c r="G128" s="374"/>
      <c r="H128" s="374"/>
      <c r="I128" s="374"/>
    </row>
    <row r="129" spans="1:9" s="481" customFormat="1" ht="36.75" x14ac:dyDescent="0.3">
      <c r="A129" s="480">
        <v>23030112</v>
      </c>
      <c r="B129" s="551" t="s">
        <v>19</v>
      </c>
      <c r="C129" s="551"/>
      <c r="D129" s="57" t="s">
        <v>15</v>
      </c>
      <c r="E129" s="699" t="s">
        <v>835</v>
      </c>
      <c r="F129" s="374"/>
      <c r="G129" s="374">
        <v>10000000</v>
      </c>
      <c r="H129" s="374"/>
      <c r="I129" s="374">
        <v>30000000</v>
      </c>
    </row>
    <row r="130" spans="1:9" s="481" customFormat="1" ht="36.75" x14ac:dyDescent="0.3">
      <c r="A130" s="552">
        <v>23030113</v>
      </c>
      <c r="B130" s="553" t="s">
        <v>19</v>
      </c>
      <c r="C130" s="553"/>
      <c r="D130" s="57" t="s">
        <v>15</v>
      </c>
      <c r="E130" s="699" t="s">
        <v>836</v>
      </c>
      <c r="F130" s="374"/>
      <c r="G130" s="374">
        <v>100000000</v>
      </c>
      <c r="H130" s="374"/>
      <c r="I130" s="374">
        <v>100000000</v>
      </c>
    </row>
    <row r="131" spans="1:9" s="481" customFormat="1" ht="36.75" customHeight="1" x14ac:dyDescent="0.3">
      <c r="A131" s="555"/>
      <c r="B131" s="556"/>
      <c r="C131" s="489"/>
      <c r="D131" s="57" t="s">
        <v>15</v>
      </c>
      <c r="E131" s="699" t="s">
        <v>837</v>
      </c>
      <c r="F131" s="374"/>
      <c r="G131" s="374">
        <v>50000000</v>
      </c>
      <c r="H131" s="374"/>
      <c r="I131" s="374">
        <v>50000000</v>
      </c>
    </row>
    <row r="132" spans="1:9" s="481" customFormat="1" ht="36.75" customHeight="1" x14ac:dyDescent="0.3">
      <c r="A132" s="555"/>
      <c r="B132" s="556"/>
      <c r="C132" s="489"/>
      <c r="D132" s="57" t="s">
        <v>15</v>
      </c>
      <c r="E132" s="699" t="s">
        <v>1849</v>
      </c>
      <c r="F132" s="374"/>
      <c r="G132" s="374"/>
      <c r="H132" s="374"/>
      <c r="I132" s="374">
        <v>10000000</v>
      </c>
    </row>
    <row r="133" spans="1:9" s="481" customFormat="1" ht="39.75" customHeight="1" x14ac:dyDescent="0.25">
      <c r="A133" s="480">
        <v>23030122</v>
      </c>
      <c r="B133" s="551" t="s">
        <v>19</v>
      </c>
      <c r="C133" s="551"/>
      <c r="D133" s="72" t="s">
        <v>800</v>
      </c>
      <c r="E133" s="699" t="s">
        <v>838</v>
      </c>
      <c r="F133" s="374"/>
      <c r="G133" s="374">
        <v>20000000</v>
      </c>
      <c r="H133" s="374"/>
      <c r="I133" s="374">
        <v>20000000</v>
      </c>
    </row>
    <row r="134" spans="1:9" s="481" customFormat="1" ht="36.75" x14ac:dyDescent="0.3">
      <c r="A134" s="552">
        <v>23030123</v>
      </c>
      <c r="B134" s="553" t="s">
        <v>19</v>
      </c>
      <c r="C134" s="553"/>
      <c r="D134" s="57" t="s">
        <v>15</v>
      </c>
      <c r="E134" s="699" t="s">
        <v>839</v>
      </c>
      <c r="F134" s="374"/>
      <c r="G134" s="374">
        <v>10000000</v>
      </c>
      <c r="H134" s="374"/>
      <c r="I134" s="374"/>
    </row>
    <row r="135" spans="1:9" s="481" customFormat="1" ht="36.75" x14ac:dyDescent="0.3">
      <c r="A135" s="480"/>
      <c r="B135" s="489"/>
      <c r="C135" s="489"/>
      <c r="D135" s="57" t="s">
        <v>800</v>
      </c>
      <c r="E135" s="699" t="s">
        <v>840</v>
      </c>
      <c r="F135" s="374"/>
      <c r="G135" s="374">
        <v>20000000</v>
      </c>
      <c r="H135" s="374"/>
      <c r="I135" s="374">
        <v>20000000</v>
      </c>
    </row>
    <row r="136" spans="1:9" s="481" customFormat="1" x14ac:dyDescent="0.3">
      <c r="A136" s="480"/>
      <c r="B136" s="489"/>
      <c r="C136" s="489"/>
      <c r="D136" s="57" t="s">
        <v>841</v>
      </c>
      <c r="E136" s="699" t="s">
        <v>842</v>
      </c>
      <c r="F136" s="374"/>
      <c r="G136" s="374">
        <v>5000000</v>
      </c>
      <c r="H136" s="374"/>
      <c r="I136" s="374">
        <v>5000000</v>
      </c>
    </row>
    <row r="137" spans="1:9" s="220" customFormat="1" ht="36.75" x14ac:dyDescent="0.3">
      <c r="A137" s="480"/>
      <c r="B137" s="557">
        <v>10101</v>
      </c>
      <c r="C137" s="557"/>
      <c r="D137" s="57" t="s">
        <v>15</v>
      </c>
      <c r="E137" s="699" t="s">
        <v>843</v>
      </c>
      <c r="F137" s="374"/>
      <c r="G137" s="374">
        <v>20000000</v>
      </c>
      <c r="H137" s="374"/>
      <c r="I137" s="374">
        <v>20000000</v>
      </c>
    </row>
    <row r="138" spans="1:9" s="220" customFormat="1" x14ac:dyDescent="0.3">
      <c r="A138" s="480">
        <v>23030126</v>
      </c>
      <c r="B138" s="557">
        <v>10101</v>
      </c>
      <c r="C138" s="557"/>
      <c r="D138" s="57" t="s">
        <v>15</v>
      </c>
      <c r="E138" s="699" t="s">
        <v>844</v>
      </c>
      <c r="F138" s="374"/>
      <c r="G138" s="374"/>
      <c r="H138" s="374"/>
      <c r="I138" s="374">
        <v>5000000</v>
      </c>
    </row>
    <row r="139" spans="1:9" s="220" customFormat="1" ht="38.25" customHeight="1" x14ac:dyDescent="0.3">
      <c r="A139" s="480">
        <v>23030127</v>
      </c>
      <c r="B139" s="557">
        <v>10101</v>
      </c>
      <c r="C139" s="489"/>
      <c r="D139" s="57" t="s">
        <v>15</v>
      </c>
      <c r="E139" s="699" t="s">
        <v>845</v>
      </c>
      <c r="F139" s="374"/>
      <c r="G139" s="374"/>
      <c r="H139" s="374"/>
      <c r="I139" s="374"/>
    </row>
    <row r="140" spans="1:9" s="220" customFormat="1" ht="36" customHeight="1" x14ac:dyDescent="0.3">
      <c r="A140" s="480">
        <v>23030128</v>
      </c>
      <c r="B140" s="489"/>
      <c r="C140" s="489"/>
      <c r="D140" s="57" t="s">
        <v>841</v>
      </c>
      <c r="E140" s="699" t="s">
        <v>1845</v>
      </c>
      <c r="F140" s="374"/>
      <c r="G140" s="374">
        <v>25000000</v>
      </c>
      <c r="H140" s="374"/>
      <c r="I140" s="374">
        <v>25000000</v>
      </c>
    </row>
    <row r="141" spans="1:9" s="220" customFormat="1" ht="24.95" customHeight="1" thickBot="1" x14ac:dyDescent="0.3">
      <c r="A141" s="552">
        <v>23030129</v>
      </c>
      <c r="B141" s="490"/>
      <c r="C141" s="490"/>
      <c r="D141" s="490"/>
      <c r="E141" s="714" t="s">
        <v>846</v>
      </c>
      <c r="F141" s="718"/>
      <c r="G141" s="718"/>
      <c r="H141" s="718"/>
      <c r="I141" s="718">
        <v>10000000</v>
      </c>
    </row>
    <row r="142" spans="1:9" s="220" customFormat="1" ht="24.95" customHeight="1" thickBot="1" x14ac:dyDescent="0.3">
      <c r="A142" s="521"/>
      <c r="B142" s="522"/>
      <c r="C142" s="719"/>
      <c r="D142" s="715"/>
      <c r="E142" s="716" t="s">
        <v>789</v>
      </c>
      <c r="F142" s="523">
        <f>SUM(F119:F141)</f>
        <v>54402364.109999999</v>
      </c>
      <c r="G142" s="523">
        <f>SUM(G119:G141)</f>
        <v>795000000</v>
      </c>
      <c r="H142" s="523">
        <f>SUM(H119:H141)</f>
        <v>0</v>
      </c>
      <c r="I142" s="524">
        <f>SUM(I119:I141)</f>
        <v>755000000</v>
      </c>
    </row>
    <row r="143" spans="1:9" s="220" customFormat="1" ht="41.25" customHeight="1" x14ac:dyDescent="0.25">
      <c r="A143" s="549">
        <v>2304</v>
      </c>
      <c r="B143" s="484"/>
      <c r="C143" s="484"/>
      <c r="D143" s="484"/>
      <c r="E143" s="491" t="s">
        <v>746</v>
      </c>
      <c r="F143" s="485"/>
      <c r="G143" s="482"/>
      <c r="H143" s="485"/>
      <c r="I143" s="482"/>
    </row>
    <row r="144" spans="1:9" s="220" customFormat="1" ht="36" x14ac:dyDescent="0.25">
      <c r="A144" s="1182">
        <v>23040100</v>
      </c>
      <c r="B144" s="486"/>
      <c r="C144" s="486"/>
      <c r="D144" s="486"/>
      <c r="E144" s="487" t="s">
        <v>847</v>
      </c>
      <c r="F144" s="479"/>
      <c r="G144" s="249"/>
      <c r="H144" s="479"/>
      <c r="I144" s="249"/>
    </row>
    <row r="145" spans="1:9" s="220" customFormat="1" ht="24.95" customHeight="1" x14ac:dyDescent="0.3">
      <c r="A145" s="480">
        <v>23040101</v>
      </c>
      <c r="B145" s="558" t="s">
        <v>25</v>
      </c>
      <c r="C145" s="558"/>
      <c r="D145" s="57" t="s">
        <v>15</v>
      </c>
      <c r="E145" s="488" t="s">
        <v>848</v>
      </c>
      <c r="F145" s="249"/>
      <c r="G145" s="225"/>
      <c r="H145" s="344"/>
      <c r="I145" s="225"/>
    </row>
    <row r="146" spans="1:9" s="220" customFormat="1" ht="39.75" customHeight="1" x14ac:dyDescent="0.25">
      <c r="A146" s="1165">
        <v>23040102</v>
      </c>
      <c r="B146" s="1166" t="s">
        <v>25</v>
      </c>
      <c r="C146" s="1166"/>
      <c r="D146" s="1158" t="s">
        <v>15</v>
      </c>
      <c r="E146" s="1163" t="s">
        <v>849</v>
      </c>
      <c r="F146" s="1167"/>
      <c r="G146" s="1164">
        <v>20000000</v>
      </c>
      <c r="H146" s="1167">
        <v>20000000</v>
      </c>
      <c r="I146" s="1164">
        <v>20000000</v>
      </c>
    </row>
    <row r="147" spans="1:9" s="220" customFormat="1" ht="59.25" customHeight="1" x14ac:dyDescent="0.25">
      <c r="A147" s="480">
        <v>23040102</v>
      </c>
      <c r="B147" s="559" t="s">
        <v>25</v>
      </c>
      <c r="C147" s="559"/>
      <c r="D147" s="72" t="s">
        <v>15</v>
      </c>
      <c r="E147" s="560" t="s">
        <v>1837</v>
      </c>
      <c r="F147" s="249">
        <v>54332890</v>
      </c>
      <c r="G147" s="225">
        <v>130000000</v>
      </c>
      <c r="H147" s="249">
        <v>65328730</v>
      </c>
      <c r="I147" s="225">
        <v>150000000</v>
      </c>
    </row>
    <row r="148" spans="1:9" s="220" customFormat="1" ht="18" x14ac:dyDescent="0.25">
      <c r="A148" s="480">
        <v>23040103</v>
      </c>
      <c r="B148" s="489"/>
      <c r="C148" s="489"/>
      <c r="D148" s="489"/>
      <c r="E148" s="488" t="s">
        <v>850</v>
      </c>
      <c r="F148" s="249"/>
      <c r="G148" s="225"/>
      <c r="H148" s="249"/>
      <c r="I148" s="225"/>
    </row>
    <row r="149" spans="1:9" s="220" customFormat="1" ht="28.5" customHeight="1" x14ac:dyDescent="0.3">
      <c r="A149" s="480">
        <v>23040104</v>
      </c>
      <c r="B149" s="557">
        <v>10101</v>
      </c>
      <c r="C149" s="489"/>
      <c r="D149" s="57" t="s">
        <v>15</v>
      </c>
      <c r="E149" s="488" t="s">
        <v>851</v>
      </c>
      <c r="F149" s="249"/>
      <c r="G149" s="225"/>
      <c r="H149" s="249"/>
      <c r="I149" s="225"/>
    </row>
    <row r="150" spans="1:9" s="220" customFormat="1" ht="19.5" thickBot="1" x14ac:dyDescent="0.35">
      <c r="A150" s="552">
        <v>23040105</v>
      </c>
      <c r="B150" s="557">
        <v>10101</v>
      </c>
      <c r="C150" s="490"/>
      <c r="D150" s="57" t="s">
        <v>15</v>
      </c>
      <c r="E150" s="492" t="s">
        <v>852</v>
      </c>
      <c r="F150" s="249"/>
      <c r="G150" s="225">
        <v>25000000</v>
      </c>
      <c r="H150" s="249"/>
      <c r="I150" s="225">
        <v>25000000</v>
      </c>
    </row>
    <row r="151" spans="1:9" s="220" customFormat="1" ht="24.95" customHeight="1" thickBot="1" x14ac:dyDescent="0.3">
      <c r="A151" s="525"/>
      <c r="B151" s="526"/>
      <c r="C151" s="526"/>
      <c r="D151" s="527"/>
      <c r="E151" s="528" t="s">
        <v>789</v>
      </c>
      <c r="F151" s="523">
        <f>SUM(F145:F150)</f>
        <v>54332890</v>
      </c>
      <c r="G151" s="523">
        <f>SUM(G145:G150)</f>
        <v>175000000</v>
      </c>
      <c r="H151" s="523">
        <f>SUM(H145:H150)</f>
        <v>85328730</v>
      </c>
      <c r="I151" s="524">
        <f>SUM(I145:I150)</f>
        <v>195000000</v>
      </c>
    </row>
    <row r="152" spans="1:9" customFormat="1" ht="24.95" customHeight="1" x14ac:dyDescent="0.25">
      <c r="A152" s="561">
        <v>2305</v>
      </c>
      <c r="B152" s="493"/>
      <c r="C152" s="493"/>
      <c r="D152" s="493"/>
      <c r="E152" s="494" t="s">
        <v>747</v>
      </c>
      <c r="F152" s="529"/>
      <c r="G152" s="530"/>
      <c r="H152" s="529"/>
      <c r="I152" s="530"/>
    </row>
    <row r="153" spans="1:9" customFormat="1" ht="24.95" customHeight="1" x14ac:dyDescent="0.25">
      <c r="A153" s="562">
        <v>23050100</v>
      </c>
      <c r="B153" s="495"/>
      <c r="C153" s="495"/>
      <c r="D153" s="495"/>
      <c r="E153" s="483" t="s">
        <v>853</v>
      </c>
      <c r="F153" s="384"/>
      <c r="G153" s="384"/>
      <c r="H153" s="384"/>
      <c r="I153" s="384"/>
    </row>
    <row r="154" spans="1:9" customFormat="1" ht="24.95" customHeight="1" x14ac:dyDescent="0.3">
      <c r="A154" s="563">
        <v>23050101</v>
      </c>
      <c r="B154" s="558" t="s">
        <v>25</v>
      </c>
      <c r="C154" s="558"/>
      <c r="D154" s="57" t="s">
        <v>15</v>
      </c>
      <c r="E154" s="311" t="s">
        <v>854</v>
      </c>
      <c r="F154" s="384"/>
      <c r="G154" s="225">
        <v>5000000</v>
      </c>
      <c r="H154" s="249"/>
      <c r="I154" s="225">
        <v>5000000</v>
      </c>
    </row>
    <row r="155" spans="1:9" customFormat="1" ht="24.95" customHeight="1" x14ac:dyDescent="0.3">
      <c r="A155" s="563">
        <v>23050102</v>
      </c>
      <c r="B155" s="558" t="s">
        <v>25</v>
      </c>
      <c r="C155" s="558"/>
      <c r="D155" s="57" t="s">
        <v>15</v>
      </c>
      <c r="E155" s="311" t="s">
        <v>855</v>
      </c>
      <c r="F155" s="384"/>
      <c r="G155" s="225">
        <v>5000000</v>
      </c>
      <c r="H155" s="249"/>
      <c r="I155" s="225">
        <v>5000000</v>
      </c>
    </row>
    <row r="156" spans="1:9" customFormat="1" ht="24.95" customHeight="1" x14ac:dyDescent="0.25">
      <c r="A156" s="563">
        <v>23050103</v>
      </c>
      <c r="B156" s="496"/>
      <c r="C156" s="496"/>
      <c r="D156" s="366"/>
      <c r="E156" s="311" t="s">
        <v>856</v>
      </c>
      <c r="F156" s="384"/>
      <c r="G156" s="225">
        <v>5000000</v>
      </c>
      <c r="H156" s="249"/>
      <c r="I156" s="225">
        <v>5000000</v>
      </c>
    </row>
    <row r="157" spans="1:9" customFormat="1" ht="24.95" customHeight="1" x14ac:dyDescent="0.25">
      <c r="A157" s="563">
        <v>23050104</v>
      </c>
      <c r="B157" s="496"/>
      <c r="C157" s="496"/>
      <c r="D157" s="366"/>
      <c r="E157" s="311" t="s">
        <v>857</v>
      </c>
      <c r="F157" s="384"/>
      <c r="G157" s="225"/>
      <c r="H157" s="249"/>
      <c r="I157" s="225"/>
    </row>
    <row r="158" spans="1:9" customFormat="1" ht="24.95" customHeight="1" thickBot="1" x14ac:dyDescent="0.3">
      <c r="A158" s="564">
        <v>23050107</v>
      </c>
      <c r="B158" s="565"/>
      <c r="C158" s="565"/>
      <c r="D158" s="497"/>
      <c r="E158" s="498" t="s">
        <v>858</v>
      </c>
      <c r="F158" s="504"/>
      <c r="G158" s="504"/>
      <c r="H158" s="504"/>
      <c r="I158" s="504"/>
    </row>
    <row r="159" spans="1:9" s="220" customFormat="1" ht="24.95" customHeight="1" thickBot="1" x14ac:dyDescent="0.3">
      <c r="A159" s="525"/>
      <c r="B159" s="526"/>
      <c r="C159" s="526"/>
      <c r="D159" s="527"/>
      <c r="E159" s="528" t="s">
        <v>789</v>
      </c>
      <c r="F159" s="523">
        <f>SUM(F154:F158)</f>
        <v>0</v>
      </c>
      <c r="G159" s="523">
        <f>SUM(G154:G158)</f>
        <v>15000000</v>
      </c>
      <c r="H159" s="523">
        <f>SUM(H154:H158)</f>
        <v>0</v>
      </c>
      <c r="I159" s="524">
        <f>SUM(I154:I158)</f>
        <v>15000000</v>
      </c>
    </row>
    <row r="160" spans="1:9" customFormat="1" ht="24.95" customHeight="1" x14ac:dyDescent="0.25">
      <c r="A160" s="561">
        <v>40000000</v>
      </c>
      <c r="B160" s="493"/>
      <c r="C160" s="493"/>
      <c r="D160" s="493"/>
      <c r="E160" s="499" t="s">
        <v>748</v>
      </c>
      <c r="F160" s="530"/>
      <c r="G160" s="530"/>
      <c r="H160" s="530"/>
      <c r="I160" s="530"/>
    </row>
    <row r="161" spans="1:9" customFormat="1" ht="24.95" customHeight="1" x14ac:dyDescent="0.25">
      <c r="A161" s="566">
        <v>41000000</v>
      </c>
      <c r="B161" s="496"/>
      <c r="C161" s="496"/>
      <c r="D161" s="496"/>
      <c r="E161" s="500" t="s">
        <v>859</v>
      </c>
      <c r="F161" s="389">
        <v>194451087.63</v>
      </c>
      <c r="G161" s="225">
        <v>250000000</v>
      </c>
      <c r="H161" s="249"/>
      <c r="I161" s="225">
        <v>110776543.84</v>
      </c>
    </row>
    <row r="162" spans="1:9" customFormat="1" ht="24.95" customHeight="1" x14ac:dyDescent="0.3">
      <c r="A162" s="566">
        <v>41010000</v>
      </c>
      <c r="B162" s="558" t="s">
        <v>25</v>
      </c>
      <c r="C162" s="558"/>
      <c r="D162" s="57" t="s">
        <v>15</v>
      </c>
      <c r="E162" s="500" t="s">
        <v>860</v>
      </c>
      <c r="F162" s="1145"/>
      <c r="G162" s="1146"/>
      <c r="H162" s="374"/>
      <c r="I162" s="1146"/>
    </row>
    <row r="163" spans="1:9" customFormat="1" ht="24.95" customHeight="1" x14ac:dyDescent="0.3">
      <c r="A163" s="566">
        <v>41010100</v>
      </c>
      <c r="B163" s="558" t="s">
        <v>25</v>
      </c>
      <c r="C163" s="558"/>
      <c r="D163" s="57" t="s">
        <v>15</v>
      </c>
      <c r="E163" s="500" t="s">
        <v>861</v>
      </c>
      <c r="F163" s="1145"/>
      <c r="G163" s="1146">
        <v>60000000</v>
      </c>
      <c r="H163" s="374"/>
      <c r="I163" s="1146">
        <v>105679887</v>
      </c>
    </row>
    <row r="164" spans="1:9" ht="24.95" customHeight="1" x14ac:dyDescent="0.3">
      <c r="A164" s="566">
        <v>41010101</v>
      </c>
      <c r="B164" s="496"/>
      <c r="C164" s="496"/>
      <c r="D164" s="496"/>
      <c r="E164" s="500" t="s">
        <v>861</v>
      </c>
      <c r="F164" s="1145"/>
      <c r="G164" s="225"/>
      <c r="H164" s="249"/>
      <c r="I164" s="225"/>
    </row>
    <row r="165" spans="1:9" ht="24.95" customHeight="1" x14ac:dyDescent="0.3">
      <c r="A165" s="567">
        <v>4103</v>
      </c>
      <c r="B165" s="568"/>
      <c r="C165" s="568"/>
      <c r="D165" s="568"/>
      <c r="E165" s="569" t="s">
        <v>862</v>
      </c>
      <c r="F165" s="1145"/>
      <c r="G165" s="1146"/>
      <c r="H165" s="374"/>
      <c r="I165" s="1146"/>
    </row>
    <row r="166" spans="1:9" ht="24.95" customHeight="1" x14ac:dyDescent="0.3">
      <c r="A166" s="567">
        <v>410301</v>
      </c>
      <c r="B166" s="568"/>
      <c r="C166" s="568"/>
      <c r="D166" s="568"/>
      <c r="E166" s="569" t="s">
        <v>863</v>
      </c>
      <c r="F166" s="1145"/>
      <c r="G166" s="1146"/>
      <c r="H166" s="374"/>
      <c r="I166" s="1146"/>
    </row>
    <row r="167" spans="1:9" ht="24.95" customHeight="1" x14ac:dyDescent="0.3">
      <c r="A167" s="570">
        <v>41030101</v>
      </c>
      <c r="B167" s="571"/>
      <c r="C167" s="571"/>
      <c r="D167" s="571"/>
      <c r="E167" s="572" t="s">
        <v>864</v>
      </c>
      <c r="F167" s="1145"/>
      <c r="G167" s="1146">
        <v>25000000</v>
      </c>
      <c r="H167" s="374"/>
      <c r="I167" s="1146">
        <v>25000891</v>
      </c>
    </row>
    <row r="168" spans="1:9" ht="24.95" customHeight="1" x14ac:dyDescent="0.3">
      <c r="A168" s="570">
        <v>41030102</v>
      </c>
      <c r="B168" s="558" t="s">
        <v>25</v>
      </c>
      <c r="C168" s="558"/>
      <c r="D168" s="571"/>
      <c r="E168" s="572" t="s">
        <v>865</v>
      </c>
      <c r="F168" s="1145"/>
      <c r="G168" s="1146">
        <v>50000000</v>
      </c>
      <c r="H168" s="374"/>
      <c r="I168" s="1146"/>
    </row>
    <row r="169" spans="1:9" ht="24.95" customHeight="1" x14ac:dyDescent="0.3">
      <c r="A169" s="570">
        <v>41030103</v>
      </c>
      <c r="B169" s="558" t="s">
        <v>25</v>
      </c>
      <c r="C169" s="558"/>
      <c r="D169" s="571"/>
      <c r="E169" s="572" t="s">
        <v>866</v>
      </c>
      <c r="F169" s="1145"/>
      <c r="G169" s="1146">
        <v>80000000</v>
      </c>
      <c r="H169" s="374"/>
      <c r="I169" s="1146">
        <v>16000000</v>
      </c>
    </row>
    <row r="170" spans="1:9" ht="24.95" customHeight="1" x14ac:dyDescent="0.3">
      <c r="A170" s="567">
        <v>410302</v>
      </c>
      <c r="B170" s="568"/>
      <c r="C170" s="568"/>
      <c r="D170" s="568"/>
      <c r="E170" s="569" t="s">
        <v>867</v>
      </c>
      <c r="F170" s="1145"/>
      <c r="G170" s="1146"/>
      <c r="H170" s="374"/>
      <c r="I170" s="1146"/>
    </row>
    <row r="171" spans="1:9" ht="24.95" customHeight="1" x14ac:dyDescent="0.3">
      <c r="A171" s="570">
        <v>41030201</v>
      </c>
      <c r="B171" s="571"/>
      <c r="C171" s="571"/>
      <c r="D171" s="571"/>
      <c r="E171" s="572" t="s">
        <v>868</v>
      </c>
      <c r="F171" s="1145"/>
      <c r="G171" s="1146">
        <v>49075751.409999996</v>
      </c>
      <c r="H171" s="374"/>
      <c r="I171" s="1146">
        <v>80000000</v>
      </c>
    </row>
    <row r="172" spans="1:9" ht="24.95" customHeight="1" x14ac:dyDescent="0.3">
      <c r="A172" s="570">
        <v>41030202</v>
      </c>
      <c r="B172" s="571"/>
      <c r="C172" s="571"/>
      <c r="D172" s="571"/>
      <c r="E172" s="572" t="s">
        <v>869</v>
      </c>
      <c r="F172" s="1145"/>
      <c r="G172" s="1146">
        <v>20000000</v>
      </c>
      <c r="H172" s="374"/>
      <c r="I172" s="1146"/>
    </row>
    <row r="173" spans="1:9" ht="24.95" customHeight="1" x14ac:dyDescent="0.3">
      <c r="A173" s="570">
        <v>41030203</v>
      </c>
      <c r="B173" s="571"/>
      <c r="C173" s="571"/>
      <c r="D173" s="571"/>
      <c r="E173" s="572" t="s">
        <v>870</v>
      </c>
      <c r="F173" s="1145"/>
      <c r="G173" s="1146">
        <v>40000000</v>
      </c>
      <c r="H173" s="374"/>
      <c r="I173" s="1146"/>
    </row>
    <row r="174" spans="1:9" ht="24.95" customHeight="1" x14ac:dyDescent="0.3">
      <c r="A174" s="570">
        <v>41030204</v>
      </c>
      <c r="B174" s="571"/>
      <c r="C174" s="571"/>
      <c r="D174" s="571"/>
      <c r="E174" s="572" t="s">
        <v>871</v>
      </c>
      <c r="F174" s="1145"/>
      <c r="G174" s="1146"/>
      <c r="H174" s="374"/>
      <c r="I174" s="1146"/>
    </row>
    <row r="175" spans="1:9" ht="24.95" customHeight="1" x14ac:dyDescent="0.3">
      <c r="A175" s="570">
        <v>41030205</v>
      </c>
      <c r="B175" s="571"/>
      <c r="C175" s="571"/>
      <c r="D175" s="571"/>
      <c r="E175" s="572" t="s">
        <v>872</v>
      </c>
      <c r="F175" s="1145"/>
      <c r="G175" s="1146"/>
      <c r="H175" s="374"/>
      <c r="I175" s="1146"/>
    </row>
    <row r="176" spans="1:9" ht="24.95" customHeight="1" x14ac:dyDescent="0.3">
      <c r="A176" s="570">
        <v>41030206</v>
      </c>
      <c r="B176" s="571"/>
      <c r="C176" s="571"/>
      <c r="D176" s="571"/>
      <c r="E176" s="572" t="s">
        <v>873</v>
      </c>
      <c r="F176" s="1145"/>
      <c r="G176" s="1146">
        <v>37030912.748004913</v>
      </c>
      <c r="H176" s="374"/>
      <c r="I176" s="1146">
        <v>37030912.748004913</v>
      </c>
    </row>
    <row r="177" spans="1:9" ht="24.95" customHeight="1" x14ac:dyDescent="0.3">
      <c r="A177" s="570">
        <v>41030207</v>
      </c>
      <c r="B177" s="571"/>
      <c r="C177" s="571"/>
      <c r="D177" s="571"/>
      <c r="E177" s="572" t="s">
        <v>874</v>
      </c>
      <c r="F177" s="1145"/>
      <c r="G177" s="1146"/>
      <c r="H177" s="374"/>
      <c r="I177" s="1146"/>
    </row>
    <row r="178" spans="1:9" ht="24.95" customHeight="1" x14ac:dyDescent="0.3">
      <c r="A178" s="570">
        <v>41030208</v>
      </c>
      <c r="B178" s="571"/>
      <c r="C178" s="571"/>
      <c r="D178" s="571"/>
      <c r="E178" s="572" t="s">
        <v>875</v>
      </c>
      <c r="F178" s="1145"/>
      <c r="G178" s="1146"/>
      <c r="H178" s="374"/>
      <c r="I178" s="1146"/>
    </row>
    <row r="179" spans="1:9" ht="24.95" customHeight="1" x14ac:dyDescent="0.3">
      <c r="A179" s="570">
        <v>41030209</v>
      </c>
      <c r="B179" s="571"/>
      <c r="C179" s="571"/>
      <c r="D179" s="571"/>
      <c r="E179" s="572" t="s">
        <v>876</v>
      </c>
      <c r="F179" s="1145"/>
      <c r="G179" s="374"/>
      <c r="H179" s="374"/>
      <c r="I179" s="374"/>
    </row>
    <row r="180" spans="1:9" ht="38.25" customHeight="1" x14ac:dyDescent="0.3">
      <c r="A180" s="1284">
        <v>41030210</v>
      </c>
      <c r="B180" s="1286" t="s">
        <v>25</v>
      </c>
      <c r="C180" s="1288" t="s">
        <v>53</v>
      </c>
      <c r="D180" s="1275" t="s">
        <v>15</v>
      </c>
      <c r="E180" s="1162" t="s">
        <v>877</v>
      </c>
      <c r="F180" s="1150"/>
      <c r="G180" s="1150">
        <v>50000000</v>
      </c>
      <c r="H180" s="1149"/>
      <c r="I180" s="1150">
        <v>50000000</v>
      </c>
    </row>
    <row r="181" spans="1:9" ht="24.95" customHeight="1" thickBot="1" x14ac:dyDescent="0.35">
      <c r="A181" s="1285"/>
      <c r="B181" s="1287"/>
      <c r="C181" s="1289"/>
      <c r="D181" s="1276"/>
      <c r="E181" s="573" t="s">
        <v>878</v>
      </c>
      <c r="F181" s="479">
        <v>41820000</v>
      </c>
      <c r="G181" s="249">
        <v>150000000</v>
      </c>
      <c r="H181" s="479">
        <v>67000000</v>
      </c>
      <c r="I181" s="249">
        <v>150000000</v>
      </c>
    </row>
    <row r="182" spans="1:9" ht="24.95" customHeight="1" thickBot="1" x14ac:dyDescent="0.35">
      <c r="A182" s="532"/>
      <c r="B182" s="533"/>
      <c r="C182" s="534"/>
      <c r="D182" s="534"/>
      <c r="E182" s="535" t="s">
        <v>789</v>
      </c>
      <c r="F182" s="536">
        <f>SUM(F161:F181)</f>
        <v>236271087.63</v>
      </c>
      <c r="G182" s="536">
        <f>SUM(G161:G181)</f>
        <v>811106664.15800488</v>
      </c>
      <c r="H182" s="536">
        <f>SUM(H161:H181)</f>
        <v>67000000</v>
      </c>
      <c r="I182" s="537">
        <f>SUM(I161:I181)</f>
        <v>574488234.58800495</v>
      </c>
    </row>
    <row r="183" spans="1:9" ht="24.95" customHeight="1" thickBot="1" x14ac:dyDescent="0.35">
      <c r="A183" s="532"/>
      <c r="B183" s="533"/>
      <c r="C183" s="538"/>
      <c r="D183" s="538"/>
      <c r="E183" s="539" t="s">
        <v>51</v>
      </c>
      <c r="F183" s="540">
        <f>F182+F159+F151+F142+F116+F59</f>
        <v>505562781.49000001</v>
      </c>
      <c r="G183" s="540">
        <f>G182+G159+G151+G142+G116+G59</f>
        <v>4938895659.6980047</v>
      </c>
      <c r="H183" s="540">
        <f>H182+H159+H151+H142+H116+H59</f>
        <v>426086370</v>
      </c>
      <c r="I183" s="541">
        <f>I182+I159+I151+I142+I116+I59</f>
        <v>5660779024.0180054</v>
      </c>
    </row>
  </sheetData>
  <mergeCells count="15">
    <mergeCell ref="A1:I1"/>
    <mergeCell ref="A2:I2"/>
    <mergeCell ref="A3:I3"/>
    <mergeCell ref="A4:I4"/>
    <mergeCell ref="A5:I5"/>
    <mergeCell ref="D180:D181"/>
    <mergeCell ref="A17:I17"/>
    <mergeCell ref="A14:I14"/>
    <mergeCell ref="A15:I15"/>
    <mergeCell ref="A16:I16"/>
    <mergeCell ref="A124:A125"/>
    <mergeCell ref="B124:B125"/>
    <mergeCell ref="A180:A181"/>
    <mergeCell ref="B180:B181"/>
    <mergeCell ref="C180:C181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headerFooter>
    <oddFooter>&amp;C&amp;"Arial,Regular"&amp;16&amp;A&amp;R&amp;"Arial,Regular"&amp;16Page &amp;P</oddFooter>
  </headerFooter>
  <rowBreaks count="1" manualBreakCount="1">
    <brk id="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03"/>
  <sheetViews>
    <sheetView tabSelected="1" view="pageBreakPreview" topLeftCell="A1113" zoomScale="60" zoomScaleNormal="100" workbookViewId="0">
      <selection activeCell="M1123" sqref="M1123"/>
    </sheetView>
  </sheetViews>
  <sheetFormatPr defaultRowHeight="12.75" x14ac:dyDescent="0.25"/>
  <cols>
    <col min="1" max="1" width="6.5703125" style="730" customWidth="1"/>
    <col min="2" max="2" width="28" style="730" customWidth="1"/>
    <col min="3" max="3" width="11.42578125" style="730" customWidth="1"/>
    <col min="4" max="4" width="17.28515625" style="730" customWidth="1"/>
    <col min="5" max="5" width="17.5703125" style="730" customWidth="1"/>
    <col min="6" max="6" width="17.140625" style="730" customWidth="1"/>
    <col min="7" max="7" width="16.7109375" style="730" customWidth="1"/>
    <col min="8" max="8" width="18.28515625" style="730" customWidth="1"/>
    <col min="9" max="9" width="16.5703125" style="730" customWidth="1"/>
    <col min="10" max="10" width="18" style="730" customWidth="1"/>
    <col min="11" max="11" width="15.7109375" style="730" customWidth="1"/>
    <col min="12" max="12" width="14.85546875" style="730" customWidth="1"/>
    <col min="13" max="14" width="16.7109375" style="730" customWidth="1"/>
    <col min="15" max="256" width="9.140625" style="730"/>
    <col min="257" max="257" width="6.5703125" style="730" customWidth="1"/>
    <col min="258" max="258" width="28" style="730" customWidth="1"/>
    <col min="259" max="259" width="11.42578125" style="730" customWidth="1"/>
    <col min="260" max="260" width="17.28515625" style="730" customWidth="1"/>
    <col min="261" max="261" width="15.85546875" style="730" customWidth="1"/>
    <col min="262" max="262" width="16" style="730" customWidth="1"/>
    <col min="263" max="263" width="16.7109375" style="730" customWidth="1"/>
    <col min="264" max="264" width="18.28515625" style="730" customWidth="1"/>
    <col min="265" max="265" width="16.5703125" style="730" customWidth="1"/>
    <col min="266" max="266" width="18" style="730" customWidth="1"/>
    <col min="267" max="267" width="15.7109375" style="730" customWidth="1"/>
    <col min="268" max="268" width="14.85546875" style="730" customWidth="1"/>
    <col min="269" max="270" width="16.7109375" style="730" customWidth="1"/>
    <col min="271" max="512" width="9.140625" style="730"/>
    <col min="513" max="513" width="6.5703125" style="730" customWidth="1"/>
    <col min="514" max="514" width="28" style="730" customWidth="1"/>
    <col min="515" max="515" width="11.42578125" style="730" customWidth="1"/>
    <col min="516" max="516" width="17.28515625" style="730" customWidth="1"/>
    <col min="517" max="517" width="15.85546875" style="730" customWidth="1"/>
    <col min="518" max="518" width="16" style="730" customWidth="1"/>
    <col min="519" max="519" width="16.7109375" style="730" customWidth="1"/>
    <col min="520" max="520" width="18.28515625" style="730" customWidth="1"/>
    <col min="521" max="521" width="16.5703125" style="730" customWidth="1"/>
    <col min="522" max="522" width="18" style="730" customWidth="1"/>
    <col min="523" max="523" width="15.7109375" style="730" customWidth="1"/>
    <col min="524" max="524" width="14.85546875" style="730" customWidth="1"/>
    <col min="525" max="526" width="16.7109375" style="730" customWidth="1"/>
    <col min="527" max="768" width="9.140625" style="730"/>
    <col min="769" max="769" width="6.5703125" style="730" customWidth="1"/>
    <col min="770" max="770" width="28" style="730" customWidth="1"/>
    <col min="771" max="771" width="11.42578125" style="730" customWidth="1"/>
    <col min="772" max="772" width="17.28515625" style="730" customWidth="1"/>
    <col min="773" max="773" width="15.85546875" style="730" customWidth="1"/>
    <col min="774" max="774" width="16" style="730" customWidth="1"/>
    <col min="775" max="775" width="16.7109375" style="730" customWidth="1"/>
    <col min="776" max="776" width="18.28515625" style="730" customWidth="1"/>
    <col min="777" max="777" width="16.5703125" style="730" customWidth="1"/>
    <col min="778" max="778" width="18" style="730" customWidth="1"/>
    <col min="779" max="779" width="15.7109375" style="730" customWidth="1"/>
    <col min="780" max="780" width="14.85546875" style="730" customWidth="1"/>
    <col min="781" max="782" width="16.7109375" style="730" customWidth="1"/>
    <col min="783" max="1024" width="9.140625" style="730"/>
    <col min="1025" max="1025" width="6.5703125" style="730" customWidth="1"/>
    <col min="1026" max="1026" width="28" style="730" customWidth="1"/>
    <col min="1027" max="1027" width="11.42578125" style="730" customWidth="1"/>
    <col min="1028" max="1028" width="17.28515625" style="730" customWidth="1"/>
    <col min="1029" max="1029" width="15.85546875" style="730" customWidth="1"/>
    <col min="1030" max="1030" width="16" style="730" customWidth="1"/>
    <col min="1031" max="1031" width="16.7109375" style="730" customWidth="1"/>
    <col min="1032" max="1032" width="18.28515625" style="730" customWidth="1"/>
    <col min="1033" max="1033" width="16.5703125" style="730" customWidth="1"/>
    <col min="1034" max="1034" width="18" style="730" customWidth="1"/>
    <col min="1035" max="1035" width="15.7109375" style="730" customWidth="1"/>
    <col min="1036" max="1036" width="14.85546875" style="730" customWidth="1"/>
    <col min="1037" max="1038" width="16.7109375" style="730" customWidth="1"/>
    <col min="1039" max="1280" width="9.140625" style="730"/>
    <col min="1281" max="1281" width="6.5703125" style="730" customWidth="1"/>
    <col min="1282" max="1282" width="28" style="730" customWidth="1"/>
    <col min="1283" max="1283" width="11.42578125" style="730" customWidth="1"/>
    <col min="1284" max="1284" width="17.28515625" style="730" customWidth="1"/>
    <col min="1285" max="1285" width="15.85546875" style="730" customWidth="1"/>
    <col min="1286" max="1286" width="16" style="730" customWidth="1"/>
    <col min="1287" max="1287" width="16.7109375" style="730" customWidth="1"/>
    <col min="1288" max="1288" width="18.28515625" style="730" customWidth="1"/>
    <col min="1289" max="1289" width="16.5703125" style="730" customWidth="1"/>
    <col min="1290" max="1290" width="18" style="730" customWidth="1"/>
    <col min="1291" max="1291" width="15.7109375" style="730" customWidth="1"/>
    <col min="1292" max="1292" width="14.85546875" style="730" customWidth="1"/>
    <col min="1293" max="1294" width="16.7109375" style="730" customWidth="1"/>
    <col min="1295" max="1536" width="9.140625" style="730"/>
    <col min="1537" max="1537" width="6.5703125" style="730" customWidth="1"/>
    <col min="1538" max="1538" width="28" style="730" customWidth="1"/>
    <col min="1539" max="1539" width="11.42578125" style="730" customWidth="1"/>
    <col min="1540" max="1540" width="17.28515625" style="730" customWidth="1"/>
    <col min="1541" max="1541" width="15.85546875" style="730" customWidth="1"/>
    <col min="1542" max="1542" width="16" style="730" customWidth="1"/>
    <col min="1543" max="1543" width="16.7109375" style="730" customWidth="1"/>
    <col min="1544" max="1544" width="18.28515625" style="730" customWidth="1"/>
    <col min="1545" max="1545" width="16.5703125" style="730" customWidth="1"/>
    <col min="1546" max="1546" width="18" style="730" customWidth="1"/>
    <col min="1547" max="1547" width="15.7109375" style="730" customWidth="1"/>
    <col min="1548" max="1548" width="14.85546875" style="730" customWidth="1"/>
    <col min="1549" max="1550" width="16.7109375" style="730" customWidth="1"/>
    <col min="1551" max="1792" width="9.140625" style="730"/>
    <col min="1793" max="1793" width="6.5703125" style="730" customWidth="1"/>
    <col min="1794" max="1794" width="28" style="730" customWidth="1"/>
    <col min="1795" max="1795" width="11.42578125" style="730" customWidth="1"/>
    <col min="1796" max="1796" width="17.28515625" style="730" customWidth="1"/>
    <col min="1797" max="1797" width="15.85546875" style="730" customWidth="1"/>
    <col min="1798" max="1798" width="16" style="730" customWidth="1"/>
    <col min="1799" max="1799" width="16.7109375" style="730" customWidth="1"/>
    <col min="1800" max="1800" width="18.28515625" style="730" customWidth="1"/>
    <col min="1801" max="1801" width="16.5703125" style="730" customWidth="1"/>
    <col min="1802" max="1802" width="18" style="730" customWidth="1"/>
    <col min="1803" max="1803" width="15.7109375" style="730" customWidth="1"/>
    <col min="1804" max="1804" width="14.85546875" style="730" customWidth="1"/>
    <col min="1805" max="1806" width="16.7109375" style="730" customWidth="1"/>
    <col min="1807" max="2048" width="9.140625" style="730"/>
    <col min="2049" max="2049" width="6.5703125" style="730" customWidth="1"/>
    <col min="2050" max="2050" width="28" style="730" customWidth="1"/>
    <col min="2051" max="2051" width="11.42578125" style="730" customWidth="1"/>
    <col min="2052" max="2052" width="17.28515625" style="730" customWidth="1"/>
    <col min="2053" max="2053" width="15.85546875" style="730" customWidth="1"/>
    <col min="2054" max="2054" width="16" style="730" customWidth="1"/>
    <col min="2055" max="2055" width="16.7109375" style="730" customWidth="1"/>
    <col min="2056" max="2056" width="18.28515625" style="730" customWidth="1"/>
    <col min="2057" max="2057" width="16.5703125" style="730" customWidth="1"/>
    <col min="2058" max="2058" width="18" style="730" customWidth="1"/>
    <col min="2059" max="2059" width="15.7109375" style="730" customWidth="1"/>
    <col min="2060" max="2060" width="14.85546875" style="730" customWidth="1"/>
    <col min="2061" max="2062" width="16.7109375" style="730" customWidth="1"/>
    <col min="2063" max="2304" width="9.140625" style="730"/>
    <col min="2305" max="2305" width="6.5703125" style="730" customWidth="1"/>
    <col min="2306" max="2306" width="28" style="730" customWidth="1"/>
    <col min="2307" max="2307" width="11.42578125" style="730" customWidth="1"/>
    <col min="2308" max="2308" width="17.28515625" style="730" customWidth="1"/>
    <col min="2309" max="2309" width="15.85546875" style="730" customWidth="1"/>
    <col min="2310" max="2310" width="16" style="730" customWidth="1"/>
    <col min="2311" max="2311" width="16.7109375" style="730" customWidth="1"/>
    <col min="2312" max="2312" width="18.28515625" style="730" customWidth="1"/>
    <col min="2313" max="2313" width="16.5703125" style="730" customWidth="1"/>
    <col min="2314" max="2314" width="18" style="730" customWidth="1"/>
    <col min="2315" max="2315" width="15.7109375" style="730" customWidth="1"/>
    <col min="2316" max="2316" width="14.85546875" style="730" customWidth="1"/>
    <col min="2317" max="2318" width="16.7109375" style="730" customWidth="1"/>
    <col min="2319" max="2560" width="9.140625" style="730"/>
    <col min="2561" max="2561" width="6.5703125" style="730" customWidth="1"/>
    <col min="2562" max="2562" width="28" style="730" customWidth="1"/>
    <col min="2563" max="2563" width="11.42578125" style="730" customWidth="1"/>
    <col min="2564" max="2564" width="17.28515625" style="730" customWidth="1"/>
    <col min="2565" max="2565" width="15.85546875" style="730" customWidth="1"/>
    <col min="2566" max="2566" width="16" style="730" customWidth="1"/>
    <col min="2567" max="2567" width="16.7109375" style="730" customWidth="1"/>
    <col min="2568" max="2568" width="18.28515625" style="730" customWidth="1"/>
    <col min="2569" max="2569" width="16.5703125" style="730" customWidth="1"/>
    <col min="2570" max="2570" width="18" style="730" customWidth="1"/>
    <col min="2571" max="2571" width="15.7109375" style="730" customWidth="1"/>
    <col min="2572" max="2572" width="14.85546875" style="730" customWidth="1"/>
    <col min="2573" max="2574" width="16.7109375" style="730" customWidth="1"/>
    <col min="2575" max="2816" width="9.140625" style="730"/>
    <col min="2817" max="2817" width="6.5703125" style="730" customWidth="1"/>
    <col min="2818" max="2818" width="28" style="730" customWidth="1"/>
    <col min="2819" max="2819" width="11.42578125" style="730" customWidth="1"/>
    <col min="2820" max="2820" width="17.28515625" style="730" customWidth="1"/>
    <col min="2821" max="2821" width="15.85546875" style="730" customWidth="1"/>
    <col min="2822" max="2822" width="16" style="730" customWidth="1"/>
    <col min="2823" max="2823" width="16.7109375" style="730" customWidth="1"/>
    <col min="2824" max="2824" width="18.28515625" style="730" customWidth="1"/>
    <col min="2825" max="2825" width="16.5703125" style="730" customWidth="1"/>
    <col min="2826" max="2826" width="18" style="730" customWidth="1"/>
    <col min="2827" max="2827" width="15.7109375" style="730" customWidth="1"/>
    <col min="2828" max="2828" width="14.85546875" style="730" customWidth="1"/>
    <col min="2829" max="2830" width="16.7109375" style="730" customWidth="1"/>
    <col min="2831" max="3072" width="9.140625" style="730"/>
    <col min="3073" max="3073" width="6.5703125" style="730" customWidth="1"/>
    <col min="3074" max="3074" width="28" style="730" customWidth="1"/>
    <col min="3075" max="3075" width="11.42578125" style="730" customWidth="1"/>
    <col min="3076" max="3076" width="17.28515625" style="730" customWidth="1"/>
    <col min="3077" max="3077" width="15.85546875" style="730" customWidth="1"/>
    <col min="3078" max="3078" width="16" style="730" customWidth="1"/>
    <col min="3079" max="3079" width="16.7109375" style="730" customWidth="1"/>
    <col min="3080" max="3080" width="18.28515625" style="730" customWidth="1"/>
    <col min="3081" max="3081" width="16.5703125" style="730" customWidth="1"/>
    <col min="3082" max="3082" width="18" style="730" customWidth="1"/>
    <col min="3083" max="3083" width="15.7109375" style="730" customWidth="1"/>
    <col min="3084" max="3084" width="14.85546875" style="730" customWidth="1"/>
    <col min="3085" max="3086" width="16.7109375" style="730" customWidth="1"/>
    <col min="3087" max="3328" width="9.140625" style="730"/>
    <col min="3329" max="3329" width="6.5703125" style="730" customWidth="1"/>
    <col min="3330" max="3330" width="28" style="730" customWidth="1"/>
    <col min="3331" max="3331" width="11.42578125" style="730" customWidth="1"/>
    <col min="3332" max="3332" width="17.28515625" style="730" customWidth="1"/>
    <col min="3333" max="3333" width="15.85546875" style="730" customWidth="1"/>
    <col min="3334" max="3334" width="16" style="730" customWidth="1"/>
    <col min="3335" max="3335" width="16.7109375" style="730" customWidth="1"/>
    <col min="3336" max="3336" width="18.28515625" style="730" customWidth="1"/>
    <col min="3337" max="3337" width="16.5703125" style="730" customWidth="1"/>
    <col min="3338" max="3338" width="18" style="730" customWidth="1"/>
    <col min="3339" max="3339" width="15.7109375" style="730" customWidth="1"/>
    <col min="3340" max="3340" width="14.85546875" style="730" customWidth="1"/>
    <col min="3341" max="3342" width="16.7109375" style="730" customWidth="1"/>
    <col min="3343" max="3584" width="9.140625" style="730"/>
    <col min="3585" max="3585" width="6.5703125" style="730" customWidth="1"/>
    <col min="3586" max="3586" width="28" style="730" customWidth="1"/>
    <col min="3587" max="3587" width="11.42578125" style="730" customWidth="1"/>
    <col min="3588" max="3588" width="17.28515625" style="730" customWidth="1"/>
    <col min="3589" max="3589" width="15.85546875" style="730" customWidth="1"/>
    <col min="3590" max="3590" width="16" style="730" customWidth="1"/>
    <col min="3591" max="3591" width="16.7109375" style="730" customWidth="1"/>
    <col min="3592" max="3592" width="18.28515625" style="730" customWidth="1"/>
    <col min="3593" max="3593" width="16.5703125" style="730" customWidth="1"/>
    <col min="3594" max="3594" width="18" style="730" customWidth="1"/>
    <col min="3595" max="3595" width="15.7109375" style="730" customWidth="1"/>
    <col min="3596" max="3596" width="14.85546875" style="730" customWidth="1"/>
    <col min="3597" max="3598" width="16.7109375" style="730" customWidth="1"/>
    <col min="3599" max="3840" width="9.140625" style="730"/>
    <col min="3841" max="3841" width="6.5703125" style="730" customWidth="1"/>
    <col min="3842" max="3842" width="28" style="730" customWidth="1"/>
    <col min="3843" max="3843" width="11.42578125" style="730" customWidth="1"/>
    <col min="3844" max="3844" width="17.28515625" style="730" customWidth="1"/>
    <col min="3845" max="3845" width="15.85546875" style="730" customWidth="1"/>
    <col min="3846" max="3846" width="16" style="730" customWidth="1"/>
    <col min="3847" max="3847" width="16.7109375" style="730" customWidth="1"/>
    <col min="3848" max="3848" width="18.28515625" style="730" customWidth="1"/>
    <col min="3849" max="3849" width="16.5703125" style="730" customWidth="1"/>
    <col min="3850" max="3850" width="18" style="730" customWidth="1"/>
    <col min="3851" max="3851" width="15.7109375" style="730" customWidth="1"/>
    <col min="3852" max="3852" width="14.85546875" style="730" customWidth="1"/>
    <col min="3853" max="3854" width="16.7109375" style="730" customWidth="1"/>
    <col min="3855" max="4096" width="9.140625" style="730"/>
    <col min="4097" max="4097" width="6.5703125" style="730" customWidth="1"/>
    <col min="4098" max="4098" width="28" style="730" customWidth="1"/>
    <col min="4099" max="4099" width="11.42578125" style="730" customWidth="1"/>
    <col min="4100" max="4100" width="17.28515625" style="730" customWidth="1"/>
    <col min="4101" max="4101" width="15.85546875" style="730" customWidth="1"/>
    <col min="4102" max="4102" width="16" style="730" customWidth="1"/>
    <col min="4103" max="4103" width="16.7109375" style="730" customWidth="1"/>
    <col min="4104" max="4104" width="18.28515625" style="730" customWidth="1"/>
    <col min="4105" max="4105" width="16.5703125" style="730" customWidth="1"/>
    <col min="4106" max="4106" width="18" style="730" customWidth="1"/>
    <col min="4107" max="4107" width="15.7109375" style="730" customWidth="1"/>
    <col min="4108" max="4108" width="14.85546875" style="730" customWidth="1"/>
    <col min="4109" max="4110" width="16.7109375" style="730" customWidth="1"/>
    <col min="4111" max="4352" width="9.140625" style="730"/>
    <col min="4353" max="4353" width="6.5703125" style="730" customWidth="1"/>
    <col min="4354" max="4354" width="28" style="730" customWidth="1"/>
    <col min="4355" max="4355" width="11.42578125" style="730" customWidth="1"/>
    <col min="4356" max="4356" width="17.28515625" style="730" customWidth="1"/>
    <col min="4357" max="4357" width="15.85546875" style="730" customWidth="1"/>
    <col min="4358" max="4358" width="16" style="730" customWidth="1"/>
    <col min="4359" max="4359" width="16.7109375" style="730" customWidth="1"/>
    <col min="4360" max="4360" width="18.28515625" style="730" customWidth="1"/>
    <col min="4361" max="4361" width="16.5703125" style="730" customWidth="1"/>
    <col min="4362" max="4362" width="18" style="730" customWidth="1"/>
    <col min="4363" max="4363" width="15.7109375" style="730" customWidth="1"/>
    <col min="4364" max="4364" width="14.85546875" style="730" customWidth="1"/>
    <col min="4365" max="4366" width="16.7109375" style="730" customWidth="1"/>
    <col min="4367" max="4608" width="9.140625" style="730"/>
    <col min="4609" max="4609" width="6.5703125" style="730" customWidth="1"/>
    <col min="4610" max="4610" width="28" style="730" customWidth="1"/>
    <col min="4611" max="4611" width="11.42578125" style="730" customWidth="1"/>
    <col min="4612" max="4612" width="17.28515625" style="730" customWidth="1"/>
    <col min="4613" max="4613" width="15.85546875" style="730" customWidth="1"/>
    <col min="4614" max="4614" width="16" style="730" customWidth="1"/>
    <col min="4615" max="4615" width="16.7109375" style="730" customWidth="1"/>
    <col min="4616" max="4616" width="18.28515625" style="730" customWidth="1"/>
    <col min="4617" max="4617" width="16.5703125" style="730" customWidth="1"/>
    <col min="4618" max="4618" width="18" style="730" customWidth="1"/>
    <col min="4619" max="4619" width="15.7109375" style="730" customWidth="1"/>
    <col min="4620" max="4620" width="14.85546875" style="730" customWidth="1"/>
    <col min="4621" max="4622" width="16.7109375" style="730" customWidth="1"/>
    <col min="4623" max="4864" width="9.140625" style="730"/>
    <col min="4865" max="4865" width="6.5703125" style="730" customWidth="1"/>
    <col min="4866" max="4866" width="28" style="730" customWidth="1"/>
    <col min="4867" max="4867" width="11.42578125" style="730" customWidth="1"/>
    <col min="4868" max="4868" width="17.28515625" style="730" customWidth="1"/>
    <col min="4869" max="4869" width="15.85546875" style="730" customWidth="1"/>
    <col min="4870" max="4870" width="16" style="730" customWidth="1"/>
    <col min="4871" max="4871" width="16.7109375" style="730" customWidth="1"/>
    <col min="4872" max="4872" width="18.28515625" style="730" customWidth="1"/>
    <col min="4873" max="4873" width="16.5703125" style="730" customWidth="1"/>
    <col min="4874" max="4874" width="18" style="730" customWidth="1"/>
    <col min="4875" max="4875" width="15.7109375" style="730" customWidth="1"/>
    <col min="4876" max="4876" width="14.85546875" style="730" customWidth="1"/>
    <col min="4877" max="4878" width="16.7109375" style="730" customWidth="1"/>
    <col min="4879" max="5120" width="9.140625" style="730"/>
    <col min="5121" max="5121" width="6.5703125" style="730" customWidth="1"/>
    <col min="5122" max="5122" width="28" style="730" customWidth="1"/>
    <col min="5123" max="5123" width="11.42578125" style="730" customWidth="1"/>
    <col min="5124" max="5124" width="17.28515625" style="730" customWidth="1"/>
    <col min="5125" max="5125" width="15.85546875" style="730" customWidth="1"/>
    <col min="5126" max="5126" width="16" style="730" customWidth="1"/>
    <col min="5127" max="5127" width="16.7109375" style="730" customWidth="1"/>
    <col min="5128" max="5128" width="18.28515625" style="730" customWidth="1"/>
    <col min="5129" max="5129" width="16.5703125" style="730" customWidth="1"/>
    <col min="5130" max="5130" width="18" style="730" customWidth="1"/>
    <col min="5131" max="5131" width="15.7109375" style="730" customWidth="1"/>
    <col min="5132" max="5132" width="14.85546875" style="730" customWidth="1"/>
    <col min="5133" max="5134" width="16.7109375" style="730" customWidth="1"/>
    <col min="5135" max="5376" width="9.140625" style="730"/>
    <col min="5377" max="5377" width="6.5703125" style="730" customWidth="1"/>
    <col min="5378" max="5378" width="28" style="730" customWidth="1"/>
    <col min="5379" max="5379" width="11.42578125" style="730" customWidth="1"/>
    <col min="5380" max="5380" width="17.28515625" style="730" customWidth="1"/>
    <col min="5381" max="5381" width="15.85546875" style="730" customWidth="1"/>
    <col min="5382" max="5382" width="16" style="730" customWidth="1"/>
    <col min="5383" max="5383" width="16.7109375" style="730" customWidth="1"/>
    <col min="5384" max="5384" width="18.28515625" style="730" customWidth="1"/>
    <col min="5385" max="5385" width="16.5703125" style="730" customWidth="1"/>
    <col min="5386" max="5386" width="18" style="730" customWidth="1"/>
    <col min="5387" max="5387" width="15.7109375" style="730" customWidth="1"/>
    <col min="5388" max="5388" width="14.85546875" style="730" customWidth="1"/>
    <col min="5389" max="5390" width="16.7109375" style="730" customWidth="1"/>
    <col min="5391" max="5632" width="9.140625" style="730"/>
    <col min="5633" max="5633" width="6.5703125" style="730" customWidth="1"/>
    <col min="5634" max="5634" width="28" style="730" customWidth="1"/>
    <col min="5635" max="5635" width="11.42578125" style="730" customWidth="1"/>
    <col min="5636" max="5636" width="17.28515625" style="730" customWidth="1"/>
    <col min="5637" max="5637" width="15.85546875" style="730" customWidth="1"/>
    <col min="5638" max="5638" width="16" style="730" customWidth="1"/>
    <col min="5639" max="5639" width="16.7109375" style="730" customWidth="1"/>
    <col min="5640" max="5640" width="18.28515625" style="730" customWidth="1"/>
    <col min="5641" max="5641" width="16.5703125" style="730" customWidth="1"/>
    <col min="5642" max="5642" width="18" style="730" customWidth="1"/>
    <col min="5643" max="5643" width="15.7109375" style="730" customWidth="1"/>
    <col min="5644" max="5644" width="14.85546875" style="730" customWidth="1"/>
    <col min="5645" max="5646" width="16.7109375" style="730" customWidth="1"/>
    <col min="5647" max="5888" width="9.140625" style="730"/>
    <col min="5889" max="5889" width="6.5703125" style="730" customWidth="1"/>
    <col min="5890" max="5890" width="28" style="730" customWidth="1"/>
    <col min="5891" max="5891" width="11.42578125" style="730" customWidth="1"/>
    <col min="5892" max="5892" width="17.28515625" style="730" customWidth="1"/>
    <col min="5893" max="5893" width="15.85546875" style="730" customWidth="1"/>
    <col min="5894" max="5894" width="16" style="730" customWidth="1"/>
    <col min="5895" max="5895" width="16.7109375" style="730" customWidth="1"/>
    <col min="5896" max="5896" width="18.28515625" style="730" customWidth="1"/>
    <col min="5897" max="5897" width="16.5703125" style="730" customWidth="1"/>
    <col min="5898" max="5898" width="18" style="730" customWidth="1"/>
    <col min="5899" max="5899" width="15.7109375" style="730" customWidth="1"/>
    <col min="5900" max="5900" width="14.85546875" style="730" customWidth="1"/>
    <col min="5901" max="5902" width="16.7109375" style="730" customWidth="1"/>
    <col min="5903" max="6144" width="9.140625" style="730"/>
    <col min="6145" max="6145" width="6.5703125" style="730" customWidth="1"/>
    <col min="6146" max="6146" width="28" style="730" customWidth="1"/>
    <col min="6147" max="6147" width="11.42578125" style="730" customWidth="1"/>
    <col min="6148" max="6148" width="17.28515625" style="730" customWidth="1"/>
    <col min="6149" max="6149" width="15.85546875" style="730" customWidth="1"/>
    <col min="6150" max="6150" width="16" style="730" customWidth="1"/>
    <col min="6151" max="6151" width="16.7109375" style="730" customWidth="1"/>
    <col min="6152" max="6152" width="18.28515625" style="730" customWidth="1"/>
    <col min="6153" max="6153" width="16.5703125" style="730" customWidth="1"/>
    <col min="6154" max="6154" width="18" style="730" customWidth="1"/>
    <col min="6155" max="6155" width="15.7109375" style="730" customWidth="1"/>
    <col min="6156" max="6156" width="14.85546875" style="730" customWidth="1"/>
    <col min="6157" max="6158" width="16.7109375" style="730" customWidth="1"/>
    <col min="6159" max="6400" width="9.140625" style="730"/>
    <col min="6401" max="6401" width="6.5703125" style="730" customWidth="1"/>
    <col min="6402" max="6402" width="28" style="730" customWidth="1"/>
    <col min="6403" max="6403" width="11.42578125" style="730" customWidth="1"/>
    <col min="6404" max="6404" width="17.28515625" style="730" customWidth="1"/>
    <col min="6405" max="6405" width="15.85546875" style="730" customWidth="1"/>
    <col min="6406" max="6406" width="16" style="730" customWidth="1"/>
    <col min="6407" max="6407" width="16.7109375" style="730" customWidth="1"/>
    <col min="6408" max="6408" width="18.28515625" style="730" customWidth="1"/>
    <col min="6409" max="6409" width="16.5703125" style="730" customWidth="1"/>
    <col min="6410" max="6410" width="18" style="730" customWidth="1"/>
    <col min="6411" max="6411" width="15.7109375" style="730" customWidth="1"/>
    <col min="6412" max="6412" width="14.85546875" style="730" customWidth="1"/>
    <col min="6413" max="6414" width="16.7109375" style="730" customWidth="1"/>
    <col min="6415" max="6656" width="9.140625" style="730"/>
    <col min="6657" max="6657" width="6.5703125" style="730" customWidth="1"/>
    <col min="6658" max="6658" width="28" style="730" customWidth="1"/>
    <col min="6659" max="6659" width="11.42578125" style="730" customWidth="1"/>
    <col min="6660" max="6660" width="17.28515625" style="730" customWidth="1"/>
    <col min="6661" max="6661" width="15.85546875" style="730" customWidth="1"/>
    <col min="6662" max="6662" width="16" style="730" customWidth="1"/>
    <col min="6663" max="6663" width="16.7109375" style="730" customWidth="1"/>
    <col min="6664" max="6664" width="18.28515625" style="730" customWidth="1"/>
    <col min="6665" max="6665" width="16.5703125" style="730" customWidth="1"/>
    <col min="6666" max="6666" width="18" style="730" customWidth="1"/>
    <col min="6667" max="6667" width="15.7109375" style="730" customWidth="1"/>
    <col min="6668" max="6668" width="14.85546875" style="730" customWidth="1"/>
    <col min="6669" max="6670" width="16.7109375" style="730" customWidth="1"/>
    <col min="6671" max="6912" width="9.140625" style="730"/>
    <col min="6913" max="6913" width="6.5703125" style="730" customWidth="1"/>
    <col min="6914" max="6914" width="28" style="730" customWidth="1"/>
    <col min="6915" max="6915" width="11.42578125" style="730" customWidth="1"/>
    <col min="6916" max="6916" width="17.28515625" style="730" customWidth="1"/>
    <col min="6917" max="6917" width="15.85546875" style="730" customWidth="1"/>
    <col min="6918" max="6918" width="16" style="730" customWidth="1"/>
    <col min="6919" max="6919" width="16.7109375" style="730" customWidth="1"/>
    <col min="6920" max="6920" width="18.28515625" style="730" customWidth="1"/>
    <col min="6921" max="6921" width="16.5703125" style="730" customWidth="1"/>
    <col min="6922" max="6922" width="18" style="730" customWidth="1"/>
    <col min="6923" max="6923" width="15.7109375" style="730" customWidth="1"/>
    <col min="6924" max="6924" width="14.85546875" style="730" customWidth="1"/>
    <col min="6925" max="6926" width="16.7109375" style="730" customWidth="1"/>
    <col min="6927" max="7168" width="9.140625" style="730"/>
    <col min="7169" max="7169" width="6.5703125" style="730" customWidth="1"/>
    <col min="7170" max="7170" width="28" style="730" customWidth="1"/>
    <col min="7171" max="7171" width="11.42578125" style="730" customWidth="1"/>
    <col min="7172" max="7172" width="17.28515625" style="730" customWidth="1"/>
    <col min="7173" max="7173" width="15.85546875" style="730" customWidth="1"/>
    <col min="7174" max="7174" width="16" style="730" customWidth="1"/>
    <col min="7175" max="7175" width="16.7109375" style="730" customWidth="1"/>
    <col min="7176" max="7176" width="18.28515625" style="730" customWidth="1"/>
    <col min="7177" max="7177" width="16.5703125" style="730" customWidth="1"/>
    <col min="7178" max="7178" width="18" style="730" customWidth="1"/>
    <col min="7179" max="7179" width="15.7109375" style="730" customWidth="1"/>
    <col min="7180" max="7180" width="14.85546875" style="730" customWidth="1"/>
    <col min="7181" max="7182" width="16.7109375" style="730" customWidth="1"/>
    <col min="7183" max="7424" width="9.140625" style="730"/>
    <col min="7425" max="7425" width="6.5703125" style="730" customWidth="1"/>
    <col min="7426" max="7426" width="28" style="730" customWidth="1"/>
    <col min="7427" max="7427" width="11.42578125" style="730" customWidth="1"/>
    <col min="7428" max="7428" width="17.28515625" style="730" customWidth="1"/>
    <col min="7429" max="7429" width="15.85546875" style="730" customWidth="1"/>
    <col min="7430" max="7430" width="16" style="730" customWidth="1"/>
    <col min="7431" max="7431" width="16.7109375" style="730" customWidth="1"/>
    <col min="7432" max="7432" width="18.28515625" style="730" customWidth="1"/>
    <col min="7433" max="7433" width="16.5703125" style="730" customWidth="1"/>
    <col min="7434" max="7434" width="18" style="730" customWidth="1"/>
    <col min="7435" max="7435" width="15.7109375" style="730" customWidth="1"/>
    <col min="7436" max="7436" width="14.85546875" style="730" customWidth="1"/>
    <col min="7437" max="7438" width="16.7109375" style="730" customWidth="1"/>
    <col min="7439" max="7680" width="9.140625" style="730"/>
    <col min="7681" max="7681" width="6.5703125" style="730" customWidth="1"/>
    <col min="7682" max="7682" width="28" style="730" customWidth="1"/>
    <col min="7683" max="7683" width="11.42578125" style="730" customWidth="1"/>
    <col min="7684" max="7684" width="17.28515625" style="730" customWidth="1"/>
    <col min="7685" max="7685" width="15.85546875" style="730" customWidth="1"/>
    <col min="7686" max="7686" width="16" style="730" customWidth="1"/>
    <col min="7687" max="7687" width="16.7109375" style="730" customWidth="1"/>
    <col min="7688" max="7688" width="18.28515625" style="730" customWidth="1"/>
    <col min="7689" max="7689" width="16.5703125" style="730" customWidth="1"/>
    <col min="7690" max="7690" width="18" style="730" customWidth="1"/>
    <col min="7691" max="7691" width="15.7109375" style="730" customWidth="1"/>
    <col min="7692" max="7692" width="14.85546875" style="730" customWidth="1"/>
    <col min="7693" max="7694" width="16.7109375" style="730" customWidth="1"/>
    <col min="7695" max="7936" width="9.140625" style="730"/>
    <col min="7937" max="7937" width="6.5703125" style="730" customWidth="1"/>
    <col min="7938" max="7938" width="28" style="730" customWidth="1"/>
    <col min="7939" max="7939" width="11.42578125" style="730" customWidth="1"/>
    <col min="7940" max="7940" width="17.28515625" style="730" customWidth="1"/>
    <col min="7941" max="7941" width="15.85546875" style="730" customWidth="1"/>
    <col min="7942" max="7942" width="16" style="730" customWidth="1"/>
    <col min="7943" max="7943" width="16.7109375" style="730" customWidth="1"/>
    <col min="7944" max="7944" width="18.28515625" style="730" customWidth="1"/>
    <col min="7945" max="7945" width="16.5703125" style="730" customWidth="1"/>
    <col min="7946" max="7946" width="18" style="730" customWidth="1"/>
    <col min="7947" max="7947" width="15.7109375" style="730" customWidth="1"/>
    <col min="7948" max="7948" width="14.85546875" style="730" customWidth="1"/>
    <col min="7949" max="7950" width="16.7109375" style="730" customWidth="1"/>
    <col min="7951" max="8192" width="9.140625" style="730"/>
    <col min="8193" max="8193" width="6.5703125" style="730" customWidth="1"/>
    <col min="8194" max="8194" width="28" style="730" customWidth="1"/>
    <col min="8195" max="8195" width="11.42578125" style="730" customWidth="1"/>
    <col min="8196" max="8196" width="17.28515625" style="730" customWidth="1"/>
    <col min="8197" max="8197" width="15.85546875" style="730" customWidth="1"/>
    <col min="8198" max="8198" width="16" style="730" customWidth="1"/>
    <col min="8199" max="8199" width="16.7109375" style="730" customWidth="1"/>
    <col min="8200" max="8200" width="18.28515625" style="730" customWidth="1"/>
    <col min="8201" max="8201" width="16.5703125" style="730" customWidth="1"/>
    <col min="8202" max="8202" width="18" style="730" customWidth="1"/>
    <col min="8203" max="8203" width="15.7109375" style="730" customWidth="1"/>
    <col min="8204" max="8204" width="14.85546875" style="730" customWidth="1"/>
    <col min="8205" max="8206" width="16.7109375" style="730" customWidth="1"/>
    <col min="8207" max="8448" width="9.140625" style="730"/>
    <col min="8449" max="8449" width="6.5703125" style="730" customWidth="1"/>
    <col min="8450" max="8450" width="28" style="730" customWidth="1"/>
    <col min="8451" max="8451" width="11.42578125" style="730" customWidth="1"/>
    <col min="8452" max="8452" width="17.28515625" style="730" customWidth="1"/>
    <col min="8453" max="8453" width="15.85546875" style="730" customWidth="1"/>
    <col min="8454" max="8454" width="16" style="730" customWidth="1"/>
    <col min="8455" max="8455" width="16.7109375" style="730" customWidth="1"/>
    <col min="8456" max="8456" width="18.28515625" style="730" customWidth="1"/>
    <col min="8457" max="8457" width="16.5703125" style="730" customWidth="1"/>
    <col min="8458" max="8458" width="18" style="730" customWidth="1"/>
    <col min="8459" max="8459" width="15.7109375" style="730" customWidth="1"/>
    <col min="8460" max="8460" width="14.85546875" style="730" customWidth="1"/>
    <col min="8461" max="8462" width="16.7109375" style="730" customWidth="1"/>
    <col min="8463" max="8704" width="9.140625" style="730"/>
    <col min="8705" max="8705" width="6.5703125" style="730" customWidth="1"/>
    <col min="8706" max="8706" width="28" style="730" customWidth="1"/>
    <col min="8707" max="8707" width="11.42578125" style="730" customWidth="1"/>
    <col min="8708" max="8708" width="17.28515625" style="730" customWidth="1"/>
    <col min="8709" max="8709" width="15.85546875" style="730" customWidth="1"/>
    <col min="8710" max="8710" width="16" style="730" customWidth="1"/>
    <col min="8711" max="8711" width="16.7109375" style="730" customWidth="1"/>
    <col min="8712" max="8712" width="18.28515625" style="730" customWidth="1"/>
    <col min="8713" max="8713" width="16.5703125" style="730" customWidth="1"/>
    <col min="8714" max="8714" width="18" style="730" customWidth="1"/>
    <col min="8715" max="8715" width="15.7109375" style="730" customWidth="1"/>
    <col min="8716" max="8716" width="14.85546875" style="730" customWidth="1"/>
    <col min="8717" max="8718" width="16.7109375" style="730" customWidth="1"/>
    <col min="8719" max="8960" width="9.140625" style="730"/>
    <col min="8961" max="8961" width="6.5703125" style="730" customWidth="1"/>
    <col min="8962" max="8962" width="28" style="730" customWidth="1"/>
    <col min="8963" max="8963" width="11.42578125" style="730" customWidth="1"/>
    <col min="8964" max="8964" width="17.28515625" style="730" customWidth="1"/>
    <col min="8965" max="8965" width="15.85546875" style="730" customWidth="1"/>
    <col min="8966" max="8966" width="16" style="730" customWidth="1"/>
    <col min="8967" max="8967" width="16.7109375" style="730" customWidth="1"/>
    <col min="8968" max="8968" width="18.28515625" style="730" customWidth="1"/>
    <col min="8969" max="8969" width="16.5703125" style="730" customWidth="1"/>
    <col min="8970" max="8970" width="18" style="730" customWidth="1"/>
    <col min="8971" max="8971" width="15.7109375" style="730" customWidth="1"/>
    <col min="8972" max="8972" width="14.85546875" style="730" customWidth="1"/>
    <col min="8973" max="8974" width="16.7109375" style="730" customWidth="1"/>
    <col min="8975" max="9216" width="9.140625" style="730"/>
    <col min="9217" max="9217" width="6.5703125" style="730" customWidth="1"/>
    <col min="9218" max="9218" width="28" style="730" customWidth="1"/>
    <col min="9219" max="9219" width="11.42578125" style="730" customWidth="1"/>
    <col min="9220" max="9220" width="17.28515625" style="730" customWidth="1"/>
    <col min="9221" max="9221" width="15.85546875" style="730" customWidth="1"/>
    <col min="9222" max="9222" width="16" style="730" customWidth="1"/>
    <col min="9223" max="9223" width="16.7109375" style="730" customWidth="1"/>
    <col min="9224" max="9224" width="18.28515625" style="730" customWidth="1"/>
    <col min="9225" max="9225" width="16.5703125" style="730" customWidth="1"/>
    <col min="9226" max="9226" width="18" style="730" customWidth="1"/>
    <col min="9227" max="9227" width="15.7109375" style="730" customWidth="1"/>
    <col min="9228" max="9228" width="14.85546875" style="730" customWidth="1"/>
    <col min="9229" max="9230" width="16.7109375" style="730" customWidth="1"/>
    <col min="9231" max="9472" width="9.140625" style="730"/>
    <col min="9473" max="9473" width="6.5703125" style="730" customWidth="1"/>
    <col min="9474" max="9474" width="28" style="730" customWidth="1"/>
    <col min="9475" max="9475" width="11.42578125" style="730" customWidth="1"/>
    <col min="9476" max="9476" width="17.28515625" style="730" customWidth="1"/>
    <col min="9477" max="9477" width="15.85546875" style="730" customWidth="1"/>
    <col min="9478" max="9478" width="16" style="730" customWidth="1"/>
    <col min="9479" max="9479" width="16.7109375" style="730" customWidth="1"/>
    <col min="9480" max="9480" width="18.28515625" style="730" customWidth="1"/>
    <col min="9481" max="9481" width="16.5703125" style="730" customWidth="1"/>
    <col min="9482" max="9482" width="18" style="730" customWidth="1"/>
    <col min="9483" max="9483" width="15.7109375" style="730" customWidth="1"/>
    <col min="9484" max="9484" width="14.85546875" style="730" customWidth="1"/>
    <col min="9485" max="9486" width="16.7109375" style="730" customWidth="1"/>
    <col min="9487" max="9728" width="9.140625" style="730"/>
    <col min="9729" max="9729" width="6.5703125" style="730" customWidth="1"/>
    <col min="9730" max="9730" width="28" style="730" customWidth="1"/>
    <col min="9731" max="9731" width="11.42578125" style="730" customWidth="1"/>
    <col min="9732" max="9732" width="17.28515625" style="730" customWidth="1"/>
    <col min="9733" max="9733" width="15.85546875" style="730" customWidth="1"/>
    <col min="9734" max="9734" width="16" style="730" customWidth="1"/>
    <col min="9735" max="9735" width="16.7109375" style="730" customWidth="1"/>
    <col min="9736" max="9736" width="18.28515625" style="730" customWidth="1"/>
    <col min="9737" max="9737" width="16.5703125" style="730" customWidth="1"/>
    <col min="9738" max="9738" width="18" style="730" customWidth="1"/>
    <col min="9739" max="9739" width="15.7109375" style="730" customWidth="1"/>
    <col min="9740" max="9740" width="14.85546875" style="730" customWidth="1"/>
    <col min="9741" max="9742" width="16.7109375" style="730" customWidth="1"/>
    <col min="9743" max="9984" width="9.140625" style="730"/>
    <col min="9985" max="9985" width="6.5703125" style="730" customWidth="1"/>
    <col min="9986" max="9986" width="28" style="730" customWidth="1"/>
    <col min="9987" max="9987" width="11.42578125" style="730" customWidth="1"/>
    <col min="9988" max="9988" width="17.28515625" style="730" customWidth="1"/>
    <col min="9989" max="9989" width="15.85546875" style="730" customWidth="1"/>
    <col min="9990" max="9990" width="16" style="730" customWidth="1"/>
    <col min="9991" max="9991" width="16.7109375" style="730" customWidth="1"/>
    <col min="9992" max="9992" width="18.28515625" style="730" customWidth="1"/>
    <col min="9993" max="9993" width="16.5703125" style="730" customWidth="1"/>
    <col min="9994" max="9994" width="18" style="730" customWidth="1"/>
    <col min="9995" max="9995" width="15.7109375" style="730" customWidth="1"/>
    <col min="9996" max="9996" width="14.85546875" style="730" customWidth="1"/>
    <col min="9997" max="9998" width="16.7109375" style="730" customWidth="1"/>
    <col min="9999" max="10240" width="9.140625" style="730"/>
    <col min="10241" max="10241" width="6.5703125" style="730" customWidth="1"/>
    <col min="10242" max="10242" width="28" style="730" customWidth="1"/>
    <col min="10243" max="10243" width="11.42578125" style="730" customWidth="1"/>
    <col min="10244" max="10244" width="17.28515625" style="730" customWidth="1"/>
    <col min="10245" max="10245" width="15.85546875" style="730" customWidth="1"/>
    <col min="10246" max="10246" width="16" style="730" customWidth="1"/>
    <col min="10247" max="10247" width="16.7109375" style="730" customWidth="1"/>
    <col min="10248" max="10248" width="18.28515625" style="730" customWidth="1"/>
    <col min="10249" max="10249" width="16.5703125" style="730" customWidth="1"/>
    <col min="10250" max="10250" width="18" style="730" customWidth="1"/>
    <col min="10251" max="10251" width="15.7109375" style="730" customWidth="1"/>
    <col min="10252" max="10252" width="14.85546875" style="730" customWidth="1"/>
    <col min="10253" max="10254" width="16.7109375" style="730" customWidth="1"/>
    <col min="10255" max="10496" width="9.140625" style="730"/>
    <col min="10497" max="10497" width="6.5703125" style="730" customWidth="1"/>
    <col min="10498" max="10498" width="28" style="730" customWidth="1"/>
    <col min="10499" max="10499" width="11.42578125" style="730" customWidth="1"/>
    <col min="10500" max="10500" width="17.28515625" style="730" customWidth="1"/>
    <col min="10501" max="10501" width="15.85546875" style="730" customWidth="1"/>
    <col min="10502" max="10502" width="16" style="730" customWidth="1"/>
    <col min="10503" max="10503" width="16.7109375" style="730" customWidth="1"/>
    <col min="10504" max="10504" width="18.28515625" style="730" customWidth="1"/>
    <col min="10505" max="10505" width="16.5703125" style="730" customWidth="1"/>
    <col min="10506" max="10506" width="18" style="730" customWidth="1"/>
    <col min="10507" max="10507" width="15.7109375" style="730" customWidth="1"/>
    <col min="10508" max="10508" width="14.85546875" style="730" customWidth="1"/>
    <col min="10509" max="10510" width="16.7109375" style="730" customWidth="1"/>
    <col min="10511" max="10752" width="9.140625" style="730"/>
    <col min="10753" max="10753" width="6.5703125" style="730" customWidth="1"/>
    <col min="10754" max="10754" width="28" style="730" customWidth="1"/>
    <col min="10755" max="10755" width="11.42578125" style="730" customWidth="1"/>
    <col min="10756" max="10756" width="17.28515625" style="730" customWidth="1"/>
    <col min="10757" max="10757" width="15.85546875" style="730" customWidth="1"/>
    <col min="10758" max="10758" width="16" style="730" customWidth="1"/>
    <col min="10759" max="10759" width="16.7109375" style="730" customWidth="1"/>
    <col min="10760" max="10760" width="18.28515625" style="730" customWidth="1"/>
    <col min="10761" max="10761" width="16.5703125" style="730" customWidth="1"/>
    <col min="10762" max="10762" width="18" style="730" customWidth="1"/>
    <col min="10763" max="10763" width="15.7109375" style="730" customWidth="1"/>
    <col min="10764" max="10764" width="14.85546875" style="730" customWidth="1"/>
    <col min="10765" max="10766" width="16.7109375" style="730" customWidth="1"/>
    <col min="10767" max="11008" width="9.140625" style="730"/>
    <col min="11009" max="11009" width="6.5703125" style="730" customWidth="1"/>
    <col min="11010" max="11010" width="28" style="730" customWidth="1"/>
    <col min="11011" max="11011" width="11.42578125" style="730" customWidth="1"/>
    <col min="11012" max="11012" width="17.28515625" style="730" customWidth="1"/>
    <col min="11013" max="11013" width="15.85546875" style="730" customWidth="1"/>
    <col min="11014" max="11014" width="16" style="730" customWidth="1"/>
    <col min="11015" max="11015" width="16.7109375" style="730" customWidth="1"/>
    <col min="11016" max="11016" width="18.28515625" style="730" customWidth="1"/>
    <col min="11017" max="11017" width="16.5703125" style="730" customWidth="1"/>
    <col min="11018" max="11018" width="18" style="730" customWidth="1"/>
    <col min="11019" max="11019" width="15.7109375" style="730" customWidth="1"/>
    <col min="11020" max="11020" width="14.85546875" style="730" customWidth="1"/>
    <col min="11021" max="11022" width="16.7109375" style="730" customWidth="1"/>
    <col min="11023" max="11264" width="9.140625" style="730"/>
    <col min="11265" max="11265" width="6.5703125" style="730" customWidth="1"/>
    <col min="11266" max="11266" width="28" style="730" customWidth="1"/>
    <col min="11267" max="11267" width="11.42578125" style="730" customWidth="1"/>
    <col min="11268" max="11268" width="17.28515625" style="730" customWidth="1"/>
    <col min="11269" max="11269" width="15.85546875" style="730" customWidth="1"/>
    <col min="11270" max="11270" width="16" style="730" customWidth="1"/>
    <col min="11271" max="11271" width="16.7109375" style="730" customWidth="1"/>
    <col min="11272" max="11272" width="18.28515625" style="730" customWidth="1"/>
    <col min="11273" max="11273" width="16.5703125" style="730" customWidth="1"/>
    <col min="11274" max="11274" width="18" style="730" customWidth="1"/>
    <col min="11275" max="11275" width="15.7109375" style="730" customWidth="1"/>
    <col min="11276" max="11276" width="14.85546875" style="730" customWidth="1"/>
    <col min="11277" max="11278" width="16.7109375" style="730" customWidth="1"/>
    <col min="11279" max="11520" width="9.140625" style="730"/>
    <col min="11521" max="11521" width="6.5703125" style="730" customWidth="1"/>
    <col min="11522" max="11522" width="28" style="730" customWidth="1"/>
    <col min="11523" max="11523" width="11.42578125" style="730" customWidth="1"/>
    <col min="11524" max="11524" width="17.28515625" style="730" customWidth="1"/>
    <col min="11525" max="11525" width="15.85546875" style="730" customWidth="1"/>
    <col min="11526" max="11526" width="16" style="730" customWidth="1"/>
    <col min="11527" max="11527" width="16.7109375" style="730" customWidth="1"/>
    <col min="11528" max="11528" width="18.28515625" style="730" customWidth="1"/>
    <col min="11529" max="11529" width="16.5703125" style="730" customWidth="1"/>
    <col min="11530" max="11530" width="18" style="730" customWidth="1"/>
    <col min="11531" max="11531" width="15.7109375" style="730" customWidth="1"/>
    <col min="11532" max="11532" width="14.85546875" style="730" customWidth="1"/>
    <col min="11533" max="11534" width="16.7109375" style="730" customWidth="1"/>
    <col min="11535" max="11776" width="9.140625" style="730"/>
    <col min="11777" max="11777" width="6.5703125" style="730" customWidth="1"/>
    <col min="11778" max="11778" width="28" style="730" customWidth="1"/>
    <col min="11779" max="11779" width="11.42578125" style="730" customWidth="1"/>
    <col min="11780" max="11780" width="17.28515625" style="730" customWidth="1"/>
    <col min="11781" max="11781" width="15.85546875" style="730" customWidth="1"/>
    <col min="11782" max="11782" width="16" style="730" customWidth="1"/>
    <col min="11783" max="11783" width="16.7109375" style="730" customWidth="1"/>
    <col min="11784" max="11784" width="18.28515625" style="730" customWidth="1"/>
    <col min="11785" max="11785" width="16.5703125" style="730" customWidth="1"/>
    <col min="11786" max="11786" width="18" style="730" customWidth="1"/>
    <col min="11787" max="11787" width="15.7109375" style="730" customWidth="1"/>
    <col min="11788" max="11788" width="14.85546875" style="730" customWidth="1"/>
    <col min="11789" max="11790" width="16.7109375" style="730" customWidth="1"/>
    <col min="11791" max="12032" width="9.140625" style="730"/>
    <col min="12033" max="12033" width="6.5703125" style="730" customWidth="1"/>
    <col min="12034" max="12034" width="28" style="730" customWidth="1"/>
    <col min="12035" max="12035" width="11.42578125" style="730" customWidth="1"/>
    <col min="12036" max="12036" width="17.28515625" style="730" customWidth="1"/>
    <col min="12037" max="12037" width="15.85546875" style="730" customWidth="1"/>
    <col min="12038" max="12038" width="16" style="730" customWidth="1"/>
    <col min="12039" max="12039" width="16.7109375" style="730" customWidth="1"/>
    <col min="12040" max="12040" width="18.28515625" style="730" customWidth="1"/>
    <col min="12041" max="12041" width="16.5703125" style="730" customWidth="1"/>
    <col min="12042" max="12042" width="18" style="730" customWidth="1"/>
    <col min="12043" max="12043" width="15.7109375" style="730" customWidth="1"/>
    <col min="12044" max="12044" width="14.85546875" style="730" customWidth="1"/>
    <col min="12045" max="12046" width="16.7109375" style="730" customWidth="1"/>
    <col min="12047" max="12288" width="9.140625" style="730"/>
    <col min="12289" max="12289" width="6.5703125" style="730" customWidth="1"/>
    <col min="12290" max="12290" width="28" style="730" customWidth="1"/>
    <col min="12291" max="12291" width="11.42578125" style="730" customWidth="1"/>
    <col min="12292" max="12292" width="17.28515625" style="730" customWidth="1"/>
    <col min="12293" max="12293" width="15.85546875" style="730" customWidth="1"/>
    <col min="12294" max="12294" width="16" style="730" customWidth="1"/>
    <col min="12295" max="12295" width="16.7109375" style="730" customWidth="1"/>
    <col min="12296" max="12296" width="18.28515625" style="730" customWidth="1"/>
    <col min="12297" max="12297" width="16.5703125" style="730" customWidth="1"/>
    <col min="12298" max="12298" width="18" style="730" customWidth="1"/>
    <col min="12299" max="12299" width="15.7109375" style="730" customWidth="1"/>
    <col min="12300" max="12300" width="14.85546875" style="730" customWidth="1"/>
    <col min="12301" max="12302" width="16.7109375" style="730" customWidth="1"/>
    <col min="12303" max="12544" width="9.140625" style="730"/>
    <col min="12545" max="12545" width="6.5703125" style="730" customWidth="1"/>
    <col min="12546" max="12546" width="28" style="730" customWidth="1"/>
    <col min="12547" max="12547" width="11.42578125" style="730" customWidth="1"/>
    <col min="12548" max="12548" width="17.28515625" style="730" customWidth="1"/>
    <col min="12549" max="12549" width="15.85546875" style="730" customWidth="1"/>
    <col min="12550" max="12550" width="16" style="730" customWidth="1"/>
    <col min="12551" max="12551" width="16.7109375" style="730" customWidth="1"/>
    <col min="12552" max="12552" width="18.28515625" style="730" customWidth="1"/>
    <col min="12553" max="12553" width="16.5703125" style="730" customWidth="1"/>
    <col min="12554" max="12554" width="18" style="730" customWidth="1"/>
    <col min="12555" max="12555" width="15.7109375" style="730" customWidth="1"/>
    <col min="12556" max="12556" width="14.85546875" style="730" customWidth="1"/>
    <col min="12557" max="12558" width="16.7109375" style="730" customWidth="1"/>
    <col min="12559" max="12800" width="9.140625" style="730"/>
    <col min="12801" max="12801" width="6.5703125" style="730" customWidth="1"/>
    <col min="12802" max="12802" width="28" style="730" customWidth="1"/>
    <col min="12803" max="12803" width="11.42578125" style="730" customWidth="1"/>
    <col min="12804" max="12804" width="17.28515625" style="730" customWidth="1"/>
    <col min="12805" max="12805" width="15.85546875" style="730" customWidth="1"/>
    <col min="12806" max="12806" width="16" style="730" customWidth="1"/>
    <col min="12807" max="12807" width="16.7109375" style="730" customWidth="1"/>
    <col min="12808" max="12808" width="18.28515625" style="730" customWidth="1"/>
    <col min="12809" max="12809" width="16.5703125" style="730" customWidth="1"/>
    <col min="12810" max="12810" width="18" style="730" customWidth="1"/>
    <col min="12811" max="12811" width="15.7109375" style="730" customWidth="1"/>
    <col min="12812" max="12812" width="14.85546875" style="730" customWidth="1"/>
    <col min="12813" max="12814" width="16.7109375" style="730" customWidth="1"/>
    <col min="12815" max="13056" width="9.140625" style="730"/>
    <col min="13057" max="13057" width="6.5703125" style="730" customWidth="1"/>
    <col min="13058" max="13058" width="28" style="730" customWidth="1"/>
    <col min="13059" max="13059" width="11.42578125" style="730" customWidth="1"/>
    <col min="13060" max="13060" width="17.28515625" style="730" customWidth="1"/>
    <col min="13061" max="13061" width="15.85546875" style="730" customWidth="1"/>
    <col min="13062" max="13062" width="16" style="730" customWidth="1"/>
    <col min="13063" max="13063" width="16.7109375" style="730" customWidth="1"/>
    <col min="13064" max="13064" width="18.28515625" style="730" customWidth="1"/>
    <col min="13065" max="13065" width="16.5703125" style="730" customWidth="1"/>
    <col min="13066" max="13066" width="18" style="730" customWidth="1"/>
    <col min="13067" max="13067" width="15.7109375" style="730" customWidth="1"/>
    <col min="13068" max="13068" width="14.85546875" style="730" customWidth="1"/>
    <col min="13069" max="13070" width="16.7109375" style="730" customWidth="1"/>
    <col min="13071" max="13312" width="9.140625" style="730"/>
    <col min="13313" max="13313" width="6.5703125" style="730" customWidth="1"/>
    <col min="13314" max="13314" width="28" style="730" customWidth="1"/>
    <col min="13315" max="13315" width="11.42578125" style="730" customWidth="1"/>
    <col min="13316" max="13316" width="17.28515625" style="730" customWidth="1"/>
    <col min="13317" max="13317" width="15.85546875" style="730" customWidth="1"/>
    <col min="13318" max="13318" width="16" style="730" customWidth="1"/>
    <col min="13319" max="13319" width="16.7109375" style="730" customWidth="1"/>
    <col min="13320" max="13320" width="18.28515625" style="730" customWidth="1"/>
    <col min="13321" max="13321" width="16.5703125" style="730" customWidth="1"/>
    <col min="13322" max="13322" width="18" style="730" customWidth="1"/>
    <col min="13323" max="13323" width="15.7109375" style="730" customWidth="1"/>
    <col min="13324" max="13324" width="14.85546875" style="730" customWidth="1"/>
    <col min="13325" max="13326" width="16.7109375" style="730" customWidth="1"/>
    <col min="13327" max="13568" width="9.140625" style="730"/>
    <col min="13569" max="13569" width="6.5703125" style="730" customWidth="1"/>
    <col min="13570" max="13570" width="28" style="730" customWidth="1"/>
    <col min="13571" max="13571" width="11.42578125" style="730" customWidth="1"/>
    <col min="13572" max="13572" width="17.28515625" style="730" customWidth="1"/>
    <col min="13573" max="13573" width="15.85546875" style="730" customWidth="1"/>
    <col min="13574" max="13574" width="16" style="730" customWidth="1"/>
    <col min="13575" max="13575" width="16.7109375" style="730" customWidth="1"/>
    <col min="13576" max="13576" width="18.28515625" style="730" customWidth="1"/>
    <col min="13577" max="13577" width="16.5703125" style="730" customWidth="1"/>
    <col min="13578" max="13578" width="18" style="730" customWidth="1"/>
    <col min="13579" max="13579" width="15.7109375" style="730" customWidth="1"/>
    <col min="13580" max="13580" width="14.85546875" style="730" customWidth="1"/>
    <col min="13581" max="13582" width="16.7109375" style="730" customWidth="1"/>
    <col min="13583" max="13824" width="9.140625" style="730"/>
    <col min="13825" max="13825" width="6.5703125" style="730" customWidth="1"/>
    <col min="13826" max="13826" width="28" style="730" customWidth="1"/>
    <col min="13827" max="13827" width="11.42578125" style="730" customWidth="1"/>
    <col min="13828" max="13828" width="17.28515625" style="730" customWidth="1"/>
    <col min="13829" max="13829" width="15.85546875" style="730" customWidth="1"/>
    <col min="13830" max="13830" width="16" style="730" customWidth="1"/>
    <col min="13831" max="13831" width="16.7109375" style="730" customWidth="1"/>
    <col min="13832" max="13832" width="18.28515625" style="730" customWidth="1"/>
    <col min="13833" max="13833" width="16.5703125" style="730" customWidth="1"/>
    <col min="13834" max="13834" width="18" style="730" customWidth="1"/>
    <col min="13835" max="13835" width="15.7109375" style="730" customWidth="1"/>
    <col min="13836" max="13836" width="14.85546875" style="730" customWidth="1"/>
    <col min="13837" max="13838" width="16.7109375" style="730" customWidth="1"/>
    <col min="13839" max="14080" width="9.140625" style="730"/>
    <col min="14081" max="14081" width="6.5703125" style="730" customWidth="1"/>
    <col min="14082" max="14082" width="28" style="730" customWidth="1"/>
    <col min="14083" max="14083" width="11.42578125" style="730" customWidth="1"/>
    <col min="14084" max="14084" width="17.28515625" style="730" customWidth="1"/>
    <col min="14085" max="14085" width="15.85546875" style="730" customWidth="1"/>
    <col min="14086" max="14086" width="16" style="730" customWidth="1"/>
    <col min="14087" max="14087" width="16.7109375" style="730" customWidth="1"/>
    <col min="14088" max="14088" width="18.28515625" style="730" customWidth="1"/>
    <col min="14089" max="14089" width="16.5703125" style="730" customWidth="1"/>
    <col min="14090" max="14090" width="18" style="730" customWidth="1"/>
    <col min="14091" max="14091" width="15.7109375" style="730" customWidth="1"/>
    <col min="14092" max="14092" width="14.85546875" style="730" customWidth="1"/>
    <col min="14093" max="14094" width="16.7109375" style="730" customWidth="1"/>
    <col min="14095" max="14336" width="9.140625" style="730"/>
    <col min="14337" max="14337" width="6.5703125" style="730" customWidth="1"/>
    <col min="14338" max="14338" width="28" style="730" customWidth="1"/>
    <col min="14339" max="14339" width="11.42578125" style="730" customWidth="1"/>
    <col min="14340" max="14340" width="17.28515625" style="730" customWidth="1"/>
    <col min="14341" max="14341" width="15.85546875" style="730" customWidth="1"/>
    <col min="14342" max="14342" width="16" style="730" customWidth="1"/>
    <col min="14343" max="14343" width="16.7109375" style="730" customWidth="1"/>
    <col min="14344" max="14344" width="18.28515625" style="730" customWidth="1"/>
    <col min="14345" max="14345" width="16.5703125" style="730" customWidth="1"/>
    <col min="14346" max="14346" width="18" style="730" customWidth="1"/>
    <col min="14347" max="14347" width="15.7109375" style="730" customWidth="1"/>
    <col min="14348" max="14348" width="14.85546875" style="730" customWidth="1"/>
    <col min="14349" max="14350" width="16.7109375" style="730" customWidth="1"/>
    <col min="14351" max="14592" width="9.140625" style="730"/>
    <col min="14593" max="14593" width="6.5703125" style="730" customWidth="1"/>
    <col min="14594" max="14594" width="28" style="730" customWidth="1"/>
    <col min="14595" max="14595" width="11.42578125" style="730" customWidth="1"/>
    <col min="14596" max="14596" width="17.28515625" style="730" customWidth="1"/>
    <col min="14597" max="14597" width="15.85546875" style="730" customWidth="1"/>
    <col min="14598" max="14598" width="16" style="730" customWidth="1"/>
    <col min="14599" max="14599" width="16.7109375" style="730" customWidth="1"/>
    <col min="14600" max="14600" width="18.28515625" style="730" customWidth="1"/>
    <col min="14601" max="14601" width="16.5703125" style="730" customWidth="1"/>
    <col min="14602" max="14602" width="18" style="730" customWidth="1"/>
    <col min="14603" max="14603" width="15.7109375" style="730" customWidth="1"/>
    <col min="14604" max="14604" width="14.85546875" style="730" customWidth="1"/>
    <col min="14605" max="14606" width="16.7109375" style="730" customWidth="1"/>
    <col min="14607" max="14848" width="9.140625" style="730"/>
    <col min="14849" max="14849" width="6.5703125" style="730" customWidth="1"/>
    <col min="14850" max="14850" width="28" style="730" customWidth="1"/>
    <col min="14851" max="14851" width="11.42578125" style="730" customWidth="1"/>
    <col min="14852" max="14852" width="17.28515625" style="730" customWidth="1"/>
    <col min="14853" max="14853" width="15.85546875" style="730" customWidth="1"/>
    <col min="14854" max="14854" width="16" style="730" customWidth="1"/>
    <col min="14855" max="14855" width="16.7109375" style="730" customWidth="1"/>
    <col min="14856" max="14856" width="18.28515625" style="730" customWidth="1"/>
    <col min="14857" max="14857" width="16.5703125" style="730" customWidth="1"/>
    <col min="14858" max="14858" width="18" style="730" customWidth="1"/>
    <col min="14859" max="14859" width="15.7109375" style="730" customWidth="1"/>
    <col min="14860" max="14860" width="14.85546875" style="730" customWidth="1"/>
    <col min="14861" max="14862" width="16.7109375" style="730" customWidth="1"/>
    <col min="14863" max="15104" width="9.140625" style="730"/>
    <col min="15105" max="15105" width="6.5703125" style="730" customWidth="1"/>
    <col min="15106" max="15106" width="28" style="730" customWidth="1"/>
    <col min="15107" max="15107" width="11.42578125" style="730" customWidth="1"/>
    <col min="15108" max="15108" width="17.28515625" style="730" customWidth="1"/>
    <col min="15109" max="15109" width="15.85546875" style="730" customWidth="1"/>
    <col min="15110" max="15110" width="16" style="730" customWidth="1"/>
    <col min="15111" max="15111" width="16.7109375" style="730" customWidth="1"/>
    <col min="15112" max="15112" width="18.28515625" style="730" customWidth="1"/>
    <col min="15113" max="15113" width="16.5703125" style="730" customWidth="1"/>
    <col min="15114" max="15114" width="18" style="730" customWidth="1"/>
    <col min="15115" max="15115" width="15.7109375" style="730" customWidth="1"/>
    <col min="15116" max="15116" width="14.85546875" style="730" customWidth="1"/>
    <col min="15117" max="15118" width="16.7109375" style="730" customWidth="1"/>
    <col min="15119" max="15360" width="9.140625" style="730"/>
    <col min="15361" max="15361" width="6.5703125" style="730" customWidth="1"/>
    <col min="15362" max="15362" width="28" style="730" customWidth="1"/>
    <col min="15363" max="15363" width="11.42578125" style="730" customWidth="1"/>
    <col min="15364" max="15364" width="17.28515625" style="730" customWidth="1"/>
    <col min="15365" max="15365" width="15.85546875" style="730" customWidth="1"/>
    <col min="15366" max="15366" width="16" style="730" customWidth="1"/>
    <col min="15367" max="15367" width="16.7109375" style="730" customWidth="1"/>
    <col min="15368" max="15368" width="18.28515625" style="730" customWidth="1"/>
    <col min="15369" max="15369" width="16.5703125" style="730" customWidth="1"/>
    <col min="15370" max="15370" width="18" style="730" customWidth="1"/>
    <col min="15371" max="15371" width="15.7109375" style="730" customWidth="1"/>
    <col min="15372" max="15372" width="14.85546875" style="730" customWidth="1"/>
    <col min="15373" max="15374" width="16.7109375" style="730" customWidth="1"/>
    <col min="15375" max="15616" width="9.140625" style="730"/>
    <col min="15617" max="15617" width="6.5703125" style="730" customWidth="1"/>
    <col min="15618" max="15618" width="28" style="730" customWidth="1"/>
    <col min="15619" max="15619" width="11.42578125" style="730" customWidth="1"/>
    <col min="15620" max="15620" width="17.28515625" style="730" customWidth="1"/>
    <col min="15621" max="15621" width="15.85546875" style="730" customWidth="1"/>
    <col min="15622" max="15622" width="16" style="730" customWidth="1"/>
    <col min="15623" max="15623" width="16.7109375" style="730" customWidth="1"/>
    <col min="15624" max="15624" width="18.28515625" style="730" customWidth="1"/>
    <col min="15625" max="15625" width="16.5703125" style="730" customWidth="1"/>
    <col min="15626" max="15626" width="18" style="730" customWidth="1"/>
    <col min="15627" max="15627" width="15.7109375" style="730" customWidth="1"/>
    <col min="15628" max="15628" width="14.85546875" style="730" customWidth="1"/>
    <col min="15629" max="15630" width="16.7109375" style="730" customWidth="1"/>
    <col min="15631" max="15872" width="9.140625" style="730"/>
    <col min="15873" max="15873" width="6.5703125" style="730" customWidth="1"/>
    <col min="15874" max="15874" width="28" style="730" customWidth="1"/>
    <col min="15875" max="15875" width="11.42578125" style="730" customWidth="1"/>
    <col min="15876" max="15876" width="17.28515625" style="730" customWidth="1"/>
    <col min="15877" max="15877" width="15.85546875" style="730" customWidth="1"/>
    <col min="15878" max="15878" width="16" style="730" customWidth="1"/>
    <col min="15879" max="15879" width="16.7109375" style="730" customWidth="1"/>
    <col min="15880" max="15880" width="18.28515625" style="730" customWidth="1"/>
    <col min="15881" max="15881" width="16.5703125" style="730" customWidth="1"/>
    <col min="15882" max="15882" width="18" style="730" customWidth="1"/>
    <col min="15883" max="15883" width="15.7109375" style="730" customWidth="1"/>
    <col min="15884" max="15884" width="14.85546875" style="730" customWidth="1"/>
    <col min="15885" max="15886" width="16.7109375" style="730" customWidth="1"/>
    <col min="15887" max="16128" width="9.140625" style="730"/>
    <col min="16129" max="16129" width="6.5703125" style="730" customWidth="1"/>
    <col min="16130" max="16130" width="28" style="730" customWidth="1"/>
    <col min="16131" max="16131" width="11.42578125" style="730" customWidth="1"/>
    <col min="16132" max="16132" width="17.28515625" style="730" customWidth="1"/>
    <col min="16133" max="16133" width="15.85546875" style="730" customWidth="1"/>
    <col min="16134" max="16134" width="16" style="730" customWidth="1"/>
    <col min="16135" max="16135" width="16.7109375" style="730" customWidth="1"/>
    <col min="16136" max="16136" width="18.28515625" style="730" customWidth="1"/>
    <col min="16137" max="16137" width="16.5703125" style="730" customWidth="1"/>
    <col min="16138" max="16138" width="18" style="730" customWidth="1"/>
    <col min="16139" max="16139" width="15.7109375" style="730" customWidth="1"/>
    <col min="16140" max="16140" width="14.85546875" style="730" customWidth="1"/>
    <col min="16141" max="16142" width="16.7109375" style="730" customWidth="1"/>
    <col min="16143" max="16384" width="9.140625" style="730"/>
  </cols>
  <sheetData>
    <row r="1" spans="1:14" ht="33.75" customHeight="1" x14ac:dyDescent="0.45">
      <c r="A1" s="1294" t="s">
        <v>0</v>
      </c>
      <c r="B1" s="1294"/>
      <c r="C1" s="1294"/>
      <c r="D1" s="1294"/>
      <c r="E1" s="1294"/>
      <c r="F1" s="1294"/>
      <c r="G1" s="1294"/>
      <c r="H1" s="1294"/>
      <c r="I1" s="1294"/>
      <c r="J1" s="1294"/>
      <c r="K1" s="1294"/>
      <c r="L1" s="1294"/>
      <c r="M1" s="1294"/>
      <c r="N1" s="1294"/>
    </row>
    <row r="2" spans="1:14" ht="28.5" customHeight="1" x14ac:dyDescent="0.25">
      <c r="A2" s="1295" t="s">
        <v>895</v>
      </c>
      <c r="B2" s="1295"/>
      <c r="C2" s="1295"/>
      <c r="D2" s="1295"/>
      <c r="E2" s="1295"/>
      <c r="F2" s="1295"/>
      <c r="G2" s="1295"/>
      <c r="H2" s="1295"/>
      <c r="I2" s="1295"/>
      <c r="J2" s="1295"/>
      <c r="K2" s="1295"/>
      <c r="L2" s="1295"/>
      <c r="M2" s="1295"/>
      <c r="N2" s="1295"/>
    </row>
    <row r="3" spans="1:14" ht="27.75" customHeight="1" x14ac:dyDescent="0.25">
      <c r="A3" s="1298" t="s">
        <v>896</v>
      </c>
      <c r="B3" s="1298"/>
      <c r="C3" s="1298"/>
      <c r="D3" s="1298"/>
      <c r="E3" s="1298"/>
      <c r="F3" s="1298"/>
      <c r="G3" s="1298"/>
      <c r="H3" s="1298"/>
      <c r="I3" s="1298"/>
      <c r="J3" s="1298"/>
      <c r="K3" s="1298"/>
      <c r="L3" s="1298"/>
      <c r="M3" s="1298"/>
      <c r="N3" s="1298"/>
    </row>
    <row r="4" spans="1:14" ht="27.75" customHeight="1" thickBot="1" x14ac:dyDescent="0.4">
      <c r="A4" s="1300" t="s">
        <v>1473</v>
      </c>
      <c r="B4" s="1300"/>
      <c r="C4" s="1300"/>
      <c r="D4" s="1300"/>
      <c r="E4" s="1300"/>
      <c r="F4" s="1300"/>
      <c r="G4" s="1300"/>
      <c r="H4" s="1300"/>
      <c r="I4" s="1300"/>
      <c r="J4" s="1300"/>
      <c r="K4" s="1300"/>
      <c r="L4" s="1300"/>
      <c r="M4" s="1300"/>
      <c r="N4" s="1300"/>
    </row>
    <row r="5" spans="1:14" ht="54.75" customHeight="1" thickBot="1" x14ac:dyDescent="0.3">
      <c r="A5" s="731" t="s">
        <v>897</v>
      </c>
      <c r="B5" s="732" t="s">
        <v>898</v>
      </c>
      <c r="C5" s="732" t="s">
        <v>899</v>
      </c>
      <c r="D5" s="733" t="s">
        <v>900</v>
      </c>
      <c r="E5" s="733" t="s">
        <v>901</v>
      </c>
      <c r="F5" s="733" t="s">
        <v>902</v>
      </c>
      <c r="G5" s="733" t="s">
        <v>903</v>
      </c>
      <c r="H5" s="733" t="s">
        <v>904</v>
      </c>
      <c r="I5" s="733" t="s">
        <v>905</v>
      </c>
      <c r="J5" s="733" t="s">
        <v>906</v>
      </c>
      <c r="K5" s="734" t="s">
        <v>907</v>
      </c>
      <c r="L5" s="733"/>
      <c r="M5" s="735" t="s">
        <v>908</v>
      </c>
      <c r="N5" s="736" t="s">
        <v>909</v>
      </c>
    </row>
    <row r="6" spans="1:14" ht="24.95" customHeight="1" x14ac:dyDescent="0.25">
      <c r="A6" s="737">
        <v>1</v>
      </c>
      <c r="B6" s="738"/>
      <c r="C6" s="739" t="s">
        <v>910</v>
      </c>
      <c r="D6" s="740">
        <v>760076</v>
      </c>
      <c r="E6" s="740">
        <f>D6*25%</f>
        <v>190019</v>
      </c>
      <c r="F6" s="740">
        <f t="shared" ref="F6:F21" si="0">D6*30%</f>
        <v>228022.8</v>
      </c>
      <c r="G6" s="740">
        <f t="shared" ref="G6:G21" si="1">D6*30%</f>
        <v>228022.8</v>
      </c>
      <c r="H6" s="740">
        <f>D6*75%</f>
        <v>570057</v>
      </c>
      <c r="I6" s="740">
        <f>D6*15%</f>
        <v>114011.4</v>
      </c>
      <c r="J6" s="740">
        <f>D6*75%</f>
        <v>570057</v>
      </c>
      <c r="K6" s="740"/>
      <c r="L6" s="740">
        <f>B6*10%</f>
        <v>0</v>
      </c>
      <c r="M6" s="740"/>
      <c r="N6" s="741">
        <f t="shared" ref="N6:N23" si="2">D6*10%</f>
        <v>76007.600000000006</v>
      </c>
    </row>
    <row r="7" spans="1:14" ht="24.95" customHeight="1" x14ac:dyDescent="0.25">
      <c r="A7" s="742">
        <v>2</v>
      </c>
      <c r="B7" s="743"/>
      <c r="C7" s="744" t="s">
        <v>910</v>
      </c>
      <c r="D7" s="745">
        <v>760076</v>
      </c>
      <c r="E7" s="745">
        <f t="shared" ref="E7:E25" si="3">D7*25%</f>
        <v>190019</v>
      </c>
      <c r="F7" s="745">
        <f t="shared" si="0"/>
        <v>228022.8</v>
      </c>
      <c r="G7" s="745">
        <f t="shared" si="1"/>
        <v>228022.8</v>
      </c>
      <c r="H7" s="745">
        <f t="shared" ref="H7:H25" si="4">D7*75%</f>
        <v>570057</v>
      </c>
      <c r="I7" s="745">
        <f t="shared" ref="I7:I24" si="5">D7*15%</f>
        <v>114011.4</v>
      </c>
      <c r="J7" s="745">
        <f t="shared" ref="J7:J25" si="6">D7*75%</f>
        <v>570057</v>
      </c>
      <c r="K7" s="745"/>
      <c r="L7" s="745"/>
      <c r="M7" s="745"/>
      <c r="N7" s="746">
        <f t="shared" si="2"/>
        <v>76007.600000000006</v>
      </c>
    </row>
    <row r="8" spans="1:14" ht="24.95" customHeight="1" x14ac:dyDescent="0.25">
      <c r="A8" s="742">
        <v>3</v>
      </c>
      <c r="B8" s="743"/>
      <c r="C8" s="744" t="s">
        <v>910</v>
      </c>
      <c r="D8" s="745">
        <v>760076</v>
      </c>
      <c r="E8" s="745">
        <f t="shared" si="3"/>
        <v>190019</v>
      </c>
      <c r="F8" s="745">
        <f t="shared" si="0"/>
        <v>228022.8</v>
      </c>
      <c r="G8" s="745">
        <f t="shared" si="1"/>
        <v>228022.8</v>
      </c>
      <c r="H8" s="745">
        <f t="shared" si="4"/>
        <v>570057</v>
      </c>
      <c r="I8" s="745">
        <f t="shared" si="5"/>
        <v>114011.4</v>
      </c>
      <c r="J8" s="745">
        <f t="shared" si="6"/>
        <v>570057</v>
      </c>
      <c r="K8" s="745"/>
      <c r="L8" s="745"/>
      <c r="M8" s="745"/>
      <c r="N8" s="746">
        <f t="shared" si="2"/>
        <v>76007.600000000006</v>
      </c>
    </row>
    <row r="9" spans="1:14" ht="24.95" customHeight="1" x14ac:dyDescent="0.25">
      <c r="A9" s="742">
        <v>4</v>
      </c>
      <c r="B9" s="743"/>
      <c r="C9" s="744" t="s">
        <v>910</v>
      </c>
      <c r="D9" s="745">
        <v>760076</v>
      </c>
      <c r="E9" s="745">
        <f t="shared" si="3"/>
        <v>190019</v>
      </c>
      <c r="F9" s="745">
        <f t="shared" si="0"/>
        <v>228022.8</v>
      </c>
      <c r="G9" s="745">
        <f t="shared" si="1"/>
        <v>228022.8</v>
      </c>
      <c r="H9" s="745">
        <f t="shared" si="4"/>
        <v>570057</v>
      </c>
      <c r="I9" s="745">
        <f t="shared" si="5"/>
        <v>114011.4</v>
      </c>
      <c r="J9" s="745">
        <f t="shared" si="6"/>
        <v>570057</v>
      </c>
      <c r="K9" s="745"/>
      <c r="L9" s="745"/>
      <c r="M9" s="745"/>
      <c r="N9" s="746">
        <f t="shared" si="2"/>
        <v>76007.600000000006</v>
      </c>
    </row>
    <row r="10" spans="1:14" ht="24.95" customHeight="1" x14ac:dyDescent="0.25">
      <c r="A10" s="742">
        <v>5</v>
      </c>
      <c r="B10" s="743"/>
      <c r="C10" s="744" t="s">
        <v>910</v>
      </c>
      <c r="D10" s="745">
        <v>760076</v>
      </c>
      <c r="E10" s="745">
        <f t="shared" si="3"/>
        <v>190019</v>
      </c>
      <c r="F10" s="745">
        <f t="shared" si="0"/>
        <v>228022.8</v>
      </c>
      <c r="G10" s="745">
        <f t="shared" si="1"/>
        <v>228022.8</v>
      </c>
      <c r="H10" s="745">
        <f t="shared" si="4"/>
        <v>570057</v>
      </c>
      <c r="I10" s="745">
        <f t="shared" si="5"/>
        <v>114011.4</v>
      </c>
      <c r="J10" s="745">
        <f t="shared" si="6"/>
        <v>570057</v>
      </c>
      <c r="K10" s="745"/>
      <c r="L10" s="745"/>
      <c r="M10" s="745"/>
      <c r="N10" s="746">
        <f t="shared" si="2"/>
        <v>76007.600000000006</v>
      </c>
    </row>
    <row r="11" spans="1:14" ht="24.95" customHeight="1" x14ac:dyDescent="0.25">
      <c r="A11" s="742">
        <v>6</v>
      </c>
      <c r="B11" s="743"/>
      <c r="C11" s="744" t="s">
        <v>910</v>
      </c>
      <c r="D11" s="745">
        <v>760076</v>
      </c>
      <c r="E11" s="745">
        <f>D11*25%</f>
        <v>190019</v>
      </c>
      <c r="F11" s="745">
        <f t="shared" si="0"/>
        <v>228022.8</v>
      </c>
      <c r="G11" s="745">
        <f t="shared" si="1"/>
        <v>228022.8</v>
      </c>
      <c r="H11" s="745">
        <f>D11*75%</f>
        <v>570057</v>
      </c>
      <c r="I11" s="745">
        <f>D11*15%</f>
        <v>114011.4</v>
      </c>
      <c r="J11" s="745">
        <f>D11*75%</f>
        <v>570057</v>
      </c>
      <c r="K11" s="745"/>
      <c r="L11" s="745"/>
      <c r="M11" s="745"/>
      <c r="N11" s="746">
        <f t="shared" si="2"/>
        <v>76007.600000000006</v>
      </c>
    </row>
    <row r="12" spans="1:14" ht="24.95" customHeight="1" x14ac:dyDescent="0.25">
      <c r="A12" s="742">
        <v>7</v>
      </c>
      <c r="B12" s="743"/>
      <c r="C12" s="744" t="s">
        <v>910</v>
      </c>
      <c r="D12" s="745">
        <v>760076</v>
      </c>
      <c r="E12" s="745">
        <f>D12*25%</f>
        <v>190019</v>
      </c>
      <c r="F12" s="745">
        <f t="shared" si="0"/>
        <v>228022.8</v>
      </c>
      <c r="G12" s="745">
        <f t="shared" si="1"/>
        <v>228022.8</v>
      </c>
      <c r="H12" s="745">
        <f>D12*75%</f>
        <v>570057</v>
      </c>
      <c r="I12" s="745">
        <f>D12*15%</f>
        <v>114011.4</v>
      </c>
      <c r="J12" s="745">
        <f>D12*75%</f>
        <v>570057</v>
      </c>
      <c r="K12" s="745"/>
      <c r="L12" s="745"/>
      <c r="M12" s="745"/>
      <c r="N12" s="746">
        <f t="shared" si="2"/>
        <v>76007.600000000006</v>
      </c>
    </row>
    <row r="13" spans="1:14" ht="24.95" customHeight="1" x14ac:dyDescent="0.25">
      <c r="A13" s="742">
        <v>8</v>
      </c>
      <c r="B13" s="743"/>
      <c r="C13" s="744" t="s">
        <v>910</v>
      </c>
      <c r="D13" s="745">
        <v>760076</v>
      </c>
      <c r="E13" s="745">
        <f>D13*25%</f>
        <v>190019</v>
      </c>
      <c r="F13" s="745">
        <f t="shared" si="0"/>
        <v>228022.8</v>
      </c>
      <c r="G13" s="745">
        <f t="shared" si="1"/>
        <v>228022.8</v>
      </c>
      <c r="H13" s="745">
        <f>D13*75%</f>
        <v>570057</v>
      </c>
      <c r="I13" s="745">
        <f>D13*15%</f>
        <v>114011.4</v>
      </c>
      <c r="J13" s="745">
        <f>D13*75%</f>
        <v>570057</v>
      </c>
      <c r="K13" s="745"/>
      <c r="L13" s="745"/>
      <c r="M13" s="745"/>
      <c r="N13" s="746">
        <f t="shared" si="2"/>
        <v>76007.600000000006</v>
      </c>
    </row>
    <row r="14" spans="1:14" ht="24.95" customHeight="1" x14ac:dyDescent="0.25">
      <c r="A14" s="742">
        <v>9</v>
      </c>
      <c r="B14" s="743"/>
      <c r="C14" s="744" t="s">
        <v>910</v>
      </c>
      <c r="D14" s="745">
        <v>760076</v>
      </c>
      <c r="E14" s="745">
        <f>D14*25%</f>
        <v>190019</v>
      </c>
      <c r="F14" s="745">
        <f t="shared" si="0"/>
        <v>228022.8</v>
      </c>
      <c r="G14" s="745">
        <f t="shared" si="1"/>
        <v>228022.8</v>
      </c>
      <c r="H14" s="745">
        <f>D14*75%</f>
        <v>570057</v>
      </c>
      <c r="I14" s="745">
        <f>D14*15%</f>
        <v>114011.4</v>
      </c>
      <c r="J14" s="745">
        <f>D14*75%</f>
        <v>570057</v>
      </c>
      <c r="K14" s="745"/>
      <c r="L14" s="745"/>
      <c r="M14" s="745"/>
      <c r="N14" s="746">
        <f t="shared" si="2"/>
        <v>76007.600000000006</v>
      </c>
    </row>
    <row r="15" spans="1:14" ht="24.95" customHeight="1" x14ac:dyDescent="0.25">
      <c r="A15" s="742">
        <v>10</v>
      </c>
      <c r="B15" s="743"/>
      <c r="C15" s="744" t="s">
        <v>910</v>
      </c>
      <c r="D15" s="745">
        <v>760076</v>
      </c>
      <c r="E15" s="745">
        <f>D15*25%</f>
        <v>190019</v>
      </c>
      <c r="F15" s="745">
        <f t="shared" si="0"/>
        <v>228022.8</v>
      </c>
      <c r="G15" s="745">
        <f t="shared" si="1"/>
        <v>228022.8</v>
      </c>
      <c r="H15" s="745">
        <f>D15*75%</f>
        <v>570057</v>
      </c>
      <c r="I15" s="745">
        <f>D15*15%</f>
        <v>114011.4</v>
      </c>
      <c r="J15" s="745">
        <f>D15*75%</f>
        <v>570057</v>
      </c>
      <c r="K15" s="745"/>
      <c r="L15" s="745"/>
      <c r="M15" s="745"/>
      <c r="N15" s="746">
        <f t="shared" si="2"/>
        <v>76007.600000000006</v>
      </c>
    </row>
    <row r="16" spans="1:14" ht="24.95" customHeight="1" x14ac:dyDescent="0.25">
      <c r="A16" s="747">
        <v>11</v>
      </c>
      <c r="B16" s="743"/>
      <c r="C16" s="744" t="s">
        <v>911</v>
      </c>
      <c r="D16" s="745">
        <v>809300</v>
      </c>
      <c r="E16" s="745">
        <f t="shared" si="3"/>
        <v>202325</v>
      </c>
      <c r="F16" s="745">
        <f t="shared" si="0"/>
        <v>242790</v>
      </c>
      <c r="G16" s="745">
        <f t="shared" si="1"/>
        <v>242790</v>
      </c>
      <c r="H16" s="745">
        <f t="shared" si="4"/>
        <v>606975</v>
      </c>
      <c r="I16" s="745">
        <f t="shared" si="5"/>
        <v>121395</v>
      </c>
      <c r="J16" s="745">
        <f t="shared" si="6"/>
        <v>606975</v>
      </c>
      <c r="K16" s="745"/>
      <c r="L16" s="745"/>
      <c r="M16" s="745"/>
      <c r="N16" s="746">
        <f t="shared" si="2"/>
        <v>80930</v>
      </c>
    </row>
    <row r="17" spans="1:14" ht="24.95" customHeight="1" x14ac:dyDescent="0.25">
      <c r="A17" s="747">
        <v>12</v>
      </c>
      <c r="B17" s="743"/>
      <c r="C17" s="744" t="s">
        <v>911</v>
      </c>
      <c r="D17" s="745">
        <v>809300</v>
      </c>
      <c r="E17" s="745">
        <f t="shared" si="3"/>
        <v>202325</v>
      </c>
      <c r="F17" s="745">
        <f t="shared" si="0"/>
        <v>242790</v>
      </c>
      <c r="G17" s="745">
        <f t="shared" si="1"/>
        <v>242790</v>
      </c>
      <c r="H17" s="745">
        <f t="shared" si="4"/>
        <v>606975</v>
      </c>
      <c r="I17" s="745">
        <f t="shared" si="5"/>
        <v>121395</v>
      </c>
      <c r="J17" s="745">
        <f t="shared" si="6"/>
        <v>606975</v>
      </c>
      <c r="K17" s="745"/>
      <c r="L17" s="745"/>
      <c r="M17" s="745"/>
      <c r="N17" s="746">
        <f t="shared" si="2"/>
        <v>80930</v>
      </c>
    </row>
    <row r="18" spans="1:14" ht="24.95" customHeight="1" x14ac:dyDescent="0.25">
      <c r="A18" s="747">
        <v>13</v>
      </c>
      <c r="B18" s="743"/>
      <c r="C18" s="744" t="s">
        <v>911</v>
      </c>
      <c r="D18" s="745">
        <v>809300</v>
      </c>
      <c r="E18" s="745">
        <f t="shared" si="3"/>
        <v>202325</v>
      </c>
      <c r="F18" s="745">
        <f t="shared" si="0"/>
        <v>242790</v>
      </c>
      <c r="G18" s="745">
        <f t="shared" si="1"/>
        <v>242790</v>
      </c>
      <c r="H18" s="745">
        <f t="shared" si="4"/>
        <v>606975</v>
      </c>
      <c r="I18" s="745">
        <f t="shared" si="5"/>
        <v>121395</v>
      </c>
      <c r="J18" s="745">
        <f t="shared" si="6"/>
        <v>606975</v>
      </c>
      <c r="K18" s="745"/>
      <c r="L18" s="745"/>
      <c r="M18" s="745"/>
      <c r="N18" s="746">
        <f t="shared" si="2"/>
        <v>80930</v>
      </c>
    </row>
    <row r="19" spans="1:14" ht="24.95" customHeight="1" x14ac:dyDescent="0.25">
      <c r="A19" s="747">
        <v>14</v>
      </c>
      <c r="B19" s="743"/>
      <c r="C19" s="744" t="s">
        <v>911</v>
      </c>
      <c r="D19" s="745">
        <v>809300</v>
      </c>
      <c r="E19" s="745">
        <f t="shared" si="3"/>
        <v>202325</v>
      </c>
      <c r="F19" s="745">
        <f t="shared" si="0"/>
        <v>242790</v>
      </c>
      <c r="G19" s="745">
        <f t="shared" si="1"/>
        <v>242790</v>
      </c>
      <c r="H19" s="745">
        <f t="shared" si="4"/>
        <v>606975</v>
      </c>
      <c r="I19" s="745">
        <f t="shared" si="5"/>
        <v>121395</v>
      </c>
      <c r="J19" s="745">
        <f t="shared" si="6"/>
        <v>606975</v>
      </c>
      <c r="K19" s="745"/>
      <c r="L19" s="745"/>
      <c r="M19" s="745"/>
      <c r="N19" s="746">
        <f t="shared" si="2"/>
        <v>80930</v>
      </c>
    </row>
    <row r="20" spans="1:14" ht="24.95" customHeight="1" x14ac:dyDescent="0.25">
      <c r="A20" s="747">
        <v>15</v>
      </c>
      <c r="B20" s="743"/>
      <c r="C20" s="744" t="s">
        <v>911</v>
      </c>
      <c r="D20" s="745">
        <v>809300</v>
      </c>
      <c r="E20" s="745">
        <f t="shared" si="3"/>
        <v>202325</v>
      </c>
      <c r="F20" s="745">
        <f t="shared" si="0"/>
        <v>242790</v>
      </c>
      <c r="G20" s="745">
        <f t="shared" si="1"/>
        <v>242790</v>
      </c>
      <c r="H20" s="745">
        <f t="shared" si="4"/>
        <v>606975</v>
      </c>
      <c r="I20" s="745">
        <f t="shared" si="5"/>
        <v>121395</v>
      </c>
      <c r="J20" s="745">
        <f t="shared" si="6"/>
        <v>606975</v>
      </c>
      <c r="K20" s="745"/>
      <c r="L20" s="745"/>
      <c r="M20" s="745"/>
      <c r="N20" s="746">
        <f t="shared" si="2"/>
        <v>80930</v>
      </c>
    </row>
    <row r="21" spans="1:14" ht="24.95" customHeight="1" x14ac:dyDescent="0.25">
      <c r="A21" s="747">
        <v>16</v>
      </c>
      <c r="B21" s="743"/>
      <c r="C21" s="744" t="s">
        <v>911</v>
      </c>
      <c r="D21" s="745">
        <v>809300</v>
      </c>
      <c r="E21" s="745">
        <f t="shared" si="3"/>
        <v>202325</v>
      </c>
      <c r="F21" s="745">
        <f t="shared" si="0"/>
        <v>242790</v>
      </c>
      <c r="G21" s="745">
        <f t="shared" si="1"/>
        <v>242790</v>
      </c>
      <c r="H21" s="745">
        <f t="shared" si="4"/>
        <v>606975</v>
      </c>
      <c r="I21" s="745">
        <f t="shared" si="5"/>
        <v>121395</v>
      </c>
      <c r="J21" s="745">
        <f t="shared" si="6"/>
        <v>606975</v>
      </c>
      <c r="K21" s="745"/>
      <c r="L21" s="745"/>
      <c r="M21" s="745"/>
      <c r="N21" s="746">
        <f t="shared" si="2"/>
        <v>80930</v>
      </c>
    </row>
    <row r="22" spans="1:14" ht="24.95" customHeight="1" x14ac:dyDescent="0.25">
      <c r="A22" s="747">
        <v>17</v>
      </c>
      <c r="B22" s="743"/>
      <c r="C22" s="744" t="s">
        <v>911</v>
      </c>
      <c r="D22" s="745">
        <v>809300</v>
      </c>
      <c r="E22" s="745">
        <f>D22*25%</f>
        <v>202325</v>
      </c>
      <c r="F22" s="745">
        <f>D22*30%</f>
        <v>242790</v>
      </c>
      <c r="G22" s="745">
        <f>D22*30%</f>
        <v>242790</v>
      </c>
      <c r="H22" s="745">
        <f>D22*75%</f>
        <v>606975</v>
      </c>
      <c r="I22" s="745">
        <f>D22*15%</f>
        <v>121395</v>
      </c>
      <c r="J22" s="745">
        <f>D22*75%</f>
        <v>606975</v>
      </c>
      <c r="K22" s="745"/>
      <c r="L22" s="745"/>
      <c r="M22" s="745"/>
      <c r="N22" s="746">
        <f t="shared" si="2"/>
        <v>80930</v>
      </c>
    </row>
    <row r="23" spans="1:14" ht="24.95" customHeight="1" x14ac:dyDescent="0.25">
      <c r="A23" s="747">
        <v>18</v>
      </c>
      <c r="B23" s="743"/>
      <c r="C23" s="744" t="s">
        <v>911</v>
      </c>
      <c r="D23" s="745">
        <v>809300</v>
      </c>
      <c r="E23" s="745">
        <f>D23*25%</f>
        <v>202325</v>
      </c>
      <c r="F23" s="745">
        <f>D23*30%</f>
        <v>242790</v>
      </c>
      <c r="G23" s="745">
        <f>D23*30%</f>
        <v>242790</v>
      </c>
      <c r="H23" s="745">
        <f>D23*75%</f>
        <v>606975</v>
      </c>
      <c r="I23" s="745">
        <f>D23*15%</f>
        <v>121395</v>
      </c>
      <c r="J23" s="745">
        <f>D23*75%</f>
        <v>606975</v>
      </c>
      <c r="K23" s="745"/>
      <c r="L23" s="745"/>
      <c r="M23" s="745"/>
      <c r="N23" s="746">
        <f t="shared" si="2"/>
        <v>80930</v>
      </c>
    </row>
    <row r="24" spans="1:14" ht="24.95" customHeight="1" x14ac:dyDescent="0.3">
      <c r="A24" s="747">
        <v>12</v>
      </c>
      <c r="B24" s="744"/>
      <c r="C24" s="744" t="s">
        <v>912</v>
      </c>
      <c r="D24" s="745">
        <v>853056</v>
      </c>
      <c r="E24" s="745">
        <f t="shared" si="3"/>
        <v>213264</v>
      </c>
      <c r="F24" s="745">
        <v>255916.79999999999</v>
      </c>
      <c r="G24" s="745">
        <v>255916.79999999999</v>
      </c>
      <c r="H24" s="745">
        <f t="shared" si="4"/>
        <v>639792</v>
      </c>
      <c r="I24" s="745">
        <f t="shared" si="5"/>
        <v>127958.39999999999</v>
      </c>
      <c r="J24" s="745">
        <f t="shared" si="6"/>
        <v>639792</v>
      </c>
      <c r="K24" s="748">
        <f>D24*25%</f>
        <v>213264</v>
      </c>
      <c r="L24" s="748"/>
      <c r="M24" s="748"/>
      <c r="N24" s="746">
        <f>D24*10%</f>
        <v>85305.600000000006</v>
      </c>
    </row>
    <row r="25" spans="1:14" ht="24.95" customHeight="1" thickBot="1" x14ac:dyDescent="0.35">
      <c r="A25" s="749">
        <v>13</v>
      </c>
      <c r="B25" s="750"/>
      <c r="C25" s="750" t="s">
        <v>913</v>
      </c>
      <c r="D25" s="751">
        <v>908312</v>
      </c>
      <c r="E25" s="751">
        <f t="shared" si="3"/>
        <v>227078</v>
      </c>
      <c r="F25" s="751">
        <f>D25*30%</f>
        <v>272493.59999999998</v>
      </c>
      <c r="G25" s="751">
        <f>D25*30%</f>
        <v>272493.59999999998</v>
      </c>
      <c r="H25" s="751">
        <f t="shared" si="4"/>
        <v>681234</v>
      </c>
      <c r="I25" s="751"/>
      <c r="J25" s="751">
        <f t="shared" si="6"/>
        <v>681234</v>
      </c>
      <c r="K25" s="752">
        <f>D25*25%</f>
        <v>227078</v>
      </c>
      <c r="L25" s="752"/>
      <c r="M25" s="752"/>
      <c r="N25" s="753">
        <f>D25*10%</f>
        <v>90831.200000000012</v>
      </c>
    </row>
    <row r="26" spans="1:14" ht="24.95" customHeight="1" thickBot="1" x14ac:dyDescent="0.3">
      <c r="A26" s="754"/>
      <c r="B26" s="755" t="s">
        <v>51</v>
      </c>
      <c r="C26" s="755"/>
      <c r="D26" s="756">
        <f>SUM(D6:D25)</f>
        <v>15836528</v>
      </c>
      <c r="E26" s="756">
        <f t="shared" ref="E26:N26" si="7">SUM(E6:E25)</f>
        <v>3959132</v>
      </c>
      <c r="F26" s="756">
        <f t="shared" si="7"/>
        <v>4750958.3999999994</v>
      </c>
      <c r="G26" s="756">
        <f t="shared" si="7"/>
        <v>4750958.3999999994</v>
      </c>
      <c r="H26" s="756">
        <f t="shared" si="7"/>
        <v>11877396</v>
      </c>
      <c r="I26" s="756">
        <f t="shared" si="7"/>
        <v>2239232.4</v>
      </c>
      <c r="J26" s="756">
        <f t="shared" si="7"/>
        <v>11877396</v>
      </c>
      <c r="K26" s="756">
        <f t="shared" si="7"/>
        <v>440342</v>
      </c>
      <c r="L26" s="756">
        <f t="shared" si="7"/>
        <v>0</v>
      </c>
      <c r="M26" s="756">
        <f t="shared" si="7"/>
        <v>0</v>
      </c>
      <c r="N26" s="756">
        <f t="shared" si="7"/>
        <v>1583652.8</v>
      </c>
    </row>
    <row r="27" spans="1:14" s="757" customFormat="1" ht="24.95" customHeight="1" x14ac:dyDescent="0.45">
      <c r="A27" s="1294" t="s">
        <v>0</v>
      </c>
      <c r="B27" s="1294"/>
      <c r="C27" s="1294"/>
      <c r="D27" s="1294"/>
      <c r="E27" s="1294"/>
      <c r="F27" s="1294"/>
      <c r="G27" s="1294"/>
      <c r="H27" s="1294"/>
      <c r="I27" s="1294"/>
      <c r="J27" s="1294"/>
      <c r="K27" s="1294"/>
      <c r="L27" s="1294"/>
      <c r="M27" s="1294"/>
      <c r="N27" s="1294"/>
    </row>
    <row r="28" spans="1:14" ht="24.95" customHeight="1" x14ac:dyDescent="0.25">
      <c r="A28" s="1295" t="s">
        <v>914</v>
      </c>
      <c r="B28" s="1295"/>
      <c r="C28" s="1295"/>
      <c r="D28" s="1295"/>
      <c r="E28" s="1295"/>
      <c r="F28" s="1295"/>
      <c r="G28" s="1295"/>
      <c r="H28" s="1295"/>
      <c r="I28" s="1295"/>
      <c r="J28" s="1295"/>
      <c r="K28" s="1295"/>
      <c r="L28" s="1295"/>
      <c r="M28" s="1295"/>
      <c r="N28" s="1295"/>
    </row>
    <row r="29" spans="1:14" ht="24.95" customHeight="1" thickBot="1" x14ac:dyDescent="0.3">
      <c r="A29" s="1296" t="s">
        <v>896</v>
      </c>
      <c r="B29" s="1296"/>
      <c r="C29" s="1296"/>
      <c r="D29" s="1296"/>
      <c r="E29" s="1296"/>
      <c r="F29" s="1296"/>
      <c r="G29" s="1296"/>
      <c r="H29" s="1296"/>
      <c r="I29" s="1296"/>
      <c r="J29" s="1296"/>
      <c r="K29" s="1296"/>
      <c r="L29" s="1296"/>
      <c r="M29" s="1296"/>
      <c r="N29" s="1296"/>
    </row>
    <row r="30" spans="1:14" ht="60" customHeight="1" thickBot="1" x14ac:dyDescent="0.35">
      <c r="A30" s="758" t="s">
        <v>915</v>
      </c>
      <c r="B30" s="734" t="s">
        <v>916</v>
      </c>
      <c r="C30" s="734" t="s">
        <v>917</v>
      </c>
      <c r="D30" s="759" t="s">
        <v>918</v>
      </c>
      <c r="E30" s="759" t="s">
        <v>919</v>
      </c>
      <c r="F30" s="759" t="s">
        <v>920</v>
      </c>
      <c r="G30" s="759" t="s">
        <v>921</v>
      </c>
      <c r="H30" s="759" t="s">
        <v>902</v>
      </c>
      <c r="I30" s="759" t="s">
        <v>922</v>
      </c>
      <c r="J30" s="760" t="s">
        <v>923</v>
      </c>
      <c r="K30" s="760" t="s">
        <v>924</v>
      </c>
      <c r="L30" s="761" t="s">
        <v>925</v>
      </c>
      <c r="M30" s="760" t="s">
        <v>926</v>
      </c>
      <c r="N30" s="762" t="s">
        <v>909</v>
      </c>
    </row>
    <row r="31" spans="1:14" ht="24.95" customHeight="1" x14ac:dyDescent="0.25">
      <c r="A31" s="763">
        <v>1</v>
      </c>
      <c r="B31" s="739"/>
      <c r="C31" s="764" t="s">
        <v>927</v>
      </c>
      <c r="D31" s="740"/>
      <c r="E31" s="740"/>
      <c r="F31" s="740"/>
      <c r="G31" s="740"/>
      <c r="H31" s="740"/>
      <c r="I31" s="740"/>
      <c r="J31" s="740"/>
      <c r="K31" s="740"/>
      <c r="L31" s="740"/>
      <c r="M31" s="740"/>
      <c r="N31" s="741"/>
    </row>
    <row r="32" spans="1:14" ht="24.95" customHeight="1" x14ac:dyDescent="0.25">
      <c r="A32" s="747"/>
      <c r="B32" s="744" t="s">
        <v>928</v>
      </c>
      <c r="C32" s="765" t="s">
        <v>929</v>
      </c>
      <c r="D32" s="745">
        <v>737853</v>
      </c>
      <c r="E32" s="745">
        <f>D32*35%</f>
        <v>258248.55</v>
      </c>
      <c r="F32" s="745">
        <f>D32*20%</f>
        <v>147570.6</v>
      </c>
      <c r="G32" s="745">
        <v>8640</v>
      </c>
      <c r="H32" s="745">
        <f>D32*5%</f>
        <v>36892.65</v>
      </c>
      <c r="I32" s="745">
        <f>D32*5%+(24000)</f>
        <v>60892.65</v>
      </c>
      <c r="J32" s="745"/>
      <c r="K32" s="745"/>
      <c r="L32" s="745"/>
      <c r="M32" s="745">
        <v>480000</v>
      </c>
      <c r="N32" s="746">
        <f>D32*10%</f>
        <v>73785.3</v>
      </c>
    </row>
    <row r="33" spans="1:14" ht="24.95" customHeight="1" x14ac:dyDescent="0.25">
      <c r="A33" s="747">
        <v>2</v>
      </c>
      <c r="B33" s="744"/>
      <c r="C33" s="765" t="s">
        <v>929</v>
      </c>
      <c r="D33" s="745"/>
      <c r="E33" s="745"/>
      <c r="F33" s="745"/>
      <c r="G33" s="745"/>
      <c r="H33" s="745"/>
      <c r="I33" s="745"/>
      <c r="J33" s="745"/>
      <c r="K33" s="745"/>
      <c r="L33" s="745"/>
      <c r="M33" s="745"/>
      <c r="N33" s="746"/>
    </row>
    <row r="34" spans="1:14" ht="24.95" customHeight="1" x14ac:dyDescent="0.25">
      <c r="A34" s="747">
        <v>3</v>
      </c>
      <c r="B34" s="744"/>
      <c r="C34" s="765" t="s">
        <v>929</v>
      </c>
      <c r="D34" s="745"/>
      <c r="E34" s="745"/>
      <c r="F34" s="745"/>
      <c r="G34" s="745"/>
      <c r="H34" s="745"/>
      <c r="I34" s="745"/>
      <c r="J34" s="745"/>
      <c r="K34" s="745"/>
      <c r="L34" s="745"/>
      <c r="M34" s="745"/>
      <c r="N34" s="746"/>
    </row>
    <row r="35" spans="1:14" ht="24.95" customHeight="1" x14ac:dyDescent="0.25">
      <c r="A35" s="747"/>
      <c r="B35" s="744" t="s">
        <v>930</v>
      </c>
      <c r="C35" s="744" t="s">
        <v>931</v>
      </c>
      <c r="D35" s="745">
        <v>871787.04</v>
      </c>
      <c r="E35" s="745">
        <f>D35*35%</f>
        <v>305125.46399999998</v>
      </c>
      <c r="F35" s="745">
        <f>D35*20%</f>
        <v>174357.40800000002</v>
      </c>
      <c r="G35" s="745">
        <v>8640</v>
      </c>
      <c r="H35" s="745">
        <f>D35*5%</f>
        <v>43589.352000000006</v>
      </c>
      <c r="I35" s="745">
        <f>D35*5%+24000</f>
        <v>67589.352000000014</v>
      </c>
      <c r="J35" s="745">
        <v>7560</v>
      </c>
      <c r="K35" s="745">
        <v>137628</v>
      </c>
      <c r="L35" s="745"/>
      <c r="M35" s="745">
        <v>480000</v>
      </c>
      <c r="N35" s="746">
        <f>D35*10%</f>
        <v>87178.704000000012</v>
      </c>
    </row>
    <row r="36" spans="1:14" ht="24.95" customHeight="1" thickBot="1" x14ac:dyDescent="0.3">
      <c r="A36" s="766"/>
      <c r="B36" s="767" t="s">
        <v>932</v>
      </c>
      <c r="C36" s="767" t="s">
        <v>931</v>
      </c>
      <c r="D36" s="768">
        <v>871787.04</v>
      </c>
      <c r="E36" s="768">
        <f>D36*35%</f>
        <v>305125.46399999998</v>
      </c>
      <c r="F36" s="768">
        <f>D36*20%</f>
        <v>174357.40800000002</v>
      </c>
      <c r="G36" s="768">
        <v>8640</v>
      </c>
      <c r="H36" s="768">
        <f>D36*5%</f>
        <v>43589.352000000006</v>
      </c>
      <c r="I36" s="768">
        <f>D36*5%+24000</f>
        <v>67589.352000000014</v>
      </c>
      <c r="J36" s="768">
        <v>7560</v>
      </c>
      <c r="K36" s="768">
        <v>137628</v>
      </c>
      <c r="L36" s="768"/>
      <c r="M36" s="768">
        <v>480000</v>
      </c>
      <c r="N36" s="769">
        <f>D36*10%</f>
        <v>87178.704000000012</v>
      </c>
    </row>
    <row r="37" spans="1:14" ht="24.95" customHeight="1" thickBot="1" x14ac:dyDescent="0.3">
      <c r="A37" s="770"/>
      <c r="B37" s="771" t="s">
        <v>933</v>
      </c>
      <c r="C37" s="772"/>
      <c r="D37" s="771">
        <f>SUM(D31:D36)</f>
        <v>2481427.08</v>
      </c>
      <c r="E37" s="771">
        <f t="shared" ref="E37:N37" si="8">SUM(E31:E36)</f>
        <v>868499.47799999989</v>
      </c>
      <c r="F37" s="771">
        <f t="shared" si="8"/>
        <v>496285.41600000008</v>
      </c>
      <c r="G37" s="771">
        <f t="shared" si="8"/>
        <v>25920</v>
      </c>
      <c r="H37" s="771">
        <f t="shared" si="8"/>
        <v>124071.35400000002</v>
      </c>
      <c r="I37" s="771">
        <f t="shared" si="8"/>
        <v>196071.35400000002</v>
      </c>
      <c r="J37" s="771">
        <f t="shared" si="8"/>
        <v>15120</v>
      </c>
      <c r="K37" s="771">
        <f t="shared" si="8"/>
        <v>275256</v>
      </c>
      <c r="L37" s="771">
        <f t="shared" si="8"/>
        <v>0</v>
      </c>
      <c r="M37" s="771">
        <f t="shared" si="8"/>
        <v>1440000</v>
      </c>
      <c r="N37" s="771">
        <f t="shared" si="8"/>
        <v>248142.70800000004</v>
      </c>
    </row>
    <row r="38" spans="1:14" ht="24.95" customHeight="1" x14ac:dyDescent="0.35">
      <c r="A38" s="1299" t="s">
        <v>0</v>
      </c>
      <c r="B38" s="1299"/>
      <c r="C38" s="1299"/>
      <c r="D38" s="1299"/>
      <c r="E38" s="1299"/>
      <c r="F38" s="1299"/>
      <c r="G38" s="1299"/>
      <c r="H38" s="1299"/>
      <c r="I38" s="1299"/>
      <c r="J38" s="1299"/>
      <c r="K38" s="1299"/>
      <c r="L38" s="1299"/>
      <c r="M38" s="1299"/>
      <c r="N38" s="1299"/>
    </row>
    <row r="39" spans="1:14" ht="24.95" customHeight="1" x14ac:dyDescent="0.25">
      <c r="A39" s="1295" t="s">
        <v>934</v>
      </c>
      <c r="B39" s="1295"/>
      <c r="C39" s="1295"/>
      <c r="D39" s="1295"/>
      <c r="E39" s="1295"/>
      <c r="F39" s="1295"/>
      <c r="G39" s="1295"/>
      <c r="H39" s="1295"/>
      <c r="I39" s="1295"/>
      <c r="J39" s="1295"/>
      <c r="K39" s="1295"/>
      <c r="L39" s="1295"/>
      <c r="M39" s="1295"/>
      <c r="N39" s="1295"/>
    </row>
    <row r="40" spans="1:14" ht="24.95" customHeight="1" thickBot="1" x14ac:dyDescent="0.3">
      <c r="A40" s="1296" t="s">
        <v>896</v>
      </c>
      <c r="B40" s="1296"/>
      <c r="C40" s="1296"/>
      <c r="D40" s="1296"/>
      <c r="E40" s="1296"/>
      <c r="F40" s="1296"/>
      <c r="G40" s="1296"/>
      <c r="H40" s="1296"/>
      <c r="I40" s="1296"/>
      <c r="J40" s="1296"/>
      <c r="K40" s="1296"/>
      <c r="L40" s="1296"/>
      <c r="M40" s="1296"/>
      <c r="N40" s="1296"/>
    </row>
    <row r="41" spans="1:14" ht="38.25" customHeight="1" x14ac:dyDescent="0.3">
      <c r="A41" s="773" t="s">
        <v>915</v>
      </c>
      <c r="B41" s="774" t="s">
        <v>916</v>
      </c>
      <c r="C41" s="774" t="s">
        <v>917</v>
      </c>
      <c r="D41" s="775" t="s">
        <v>918</v>
      </c>
      <c r="E41" s="775" t="s">
        <v>919</v>
      </c>
      <c r="F41" s="775" t="s">
        <v>920</v>
      </c>
      <c r="G41" s="775" t="s">
        <v>921</v>
      </c>
      <c r="H41" s="775" t="s">
        <v>902</v>
      </c>
      <c r="I41" s="775" t="s">
        <v>922</v>
      </c>
      <c r="J41" s="776" t="s">
        <v>923</v>
      </c>
      <c r="K41" s="776" t="s">
        <v>924</v>
      </c>
      <c r="L41" s="776" t="s">
        <v>925</v>
      </c>
      <c r="M41" s="776" t="s">
        <v>926</v>
      </c>
      <c r="N41" s="777" t="s">
        <v>909</v>
      </c>
    </row>
    <row r="42" spans="1:14" ht="24.95" customHeight="1" x14ac:dyDescent="0.25">
      <c r="A42" s="747">
        <v>1</v>
      </c>
      <c r="B42" s="744"/>
      <c r="C42" s="744" t="s">
        <v>927</v>
      </c>
      <c r="D42" s="745">
        <v>672591</v>
      </c>
      <c r="E42" s="745">
        <f>D42*35%</f>
        <v>235406.84999999998</v>
      </c>
      <c r="F42" s="745">
        <f>D42*20%</f>
        <v>134518.20000000001</v>
      </c>
      <c r="G42" s="745">
        <v>8640</v>
      </c>
      <c r="H42" s="745">
        <f>D42*5%</f>
        <v>33629.550000000003</v>
      </c>
      <c r="I42" s="745">
        <f>D42*5%+(24000)</f>
        <v>57629.55</v>
      </c>
      <c r="J42" s="745"/>
      <c r="K42" s="745"/>
      <c r="L42" s="745"/>
      <c r="M42" s="745">
        <v>480000</v>
      </c>
      <c r="N42" s="746">
        <f>D42*10%</f>
        <v>67259.100000000006</v>
      </c>
    </row>
    <row r="43" spans="1:14" ht="24.95" customHeight="1" x14ac:dyDescent="0.25">
      <c r="A43" s="747"/>
      <c r="B43" s="744" t="s">
        <v>928</v>
      </c>
      <c r="C43" s="744" t="s">
        <v>935</v>
      </c>
      <c r="D43" s="745">
        <v>737853</v>
      </c>
      <c r="E43" s="745">
        <f>D43*35%</f>
        <v>258248.55</v>
      </c>
      <c r="F43" s="745">
        <f>D43*20%</f>
        <v>147570.6</v>
      </c>
      <c r="G43" s="745">
        <v>8640</v>
      </c>
      <c r="H43" s="745">
        <f>D43*5%</f>
        <v>36892.65</v>
      </c>
      <c r="I43" s="745">
        <f>D43*5%+(24000)</f>
        <v>60892.65</v>
      </c>
      <c r="J43" s="745"/>
      <c r="K43" s="745"/>
      <c r="L43" s="745"/>
      <c r="M43" s="745">
        <v>480000</v>
      </c>
      <c r="N43" s="746">
        <f>D43*10%</f>
        <v>73785.3</v>
      </c>
    </row>
    <row r="44" spans="1:14" ht="24.95" customHeight="1" x14ac:dyDescent="0.25">
      <c r="A44" s="747">
        <v>2</v>
      </c>
      <c r="B44" s="744"/>
      <c r="C44" s="744" t="s">
        <v>935</v>
      </c>
      <c r="D44" s="745">
        <v>737853</v>
      </c>
      <c r="E44" s="745">
        <f>D44*35%</f>
        <v>258248.55</v>
      </c>
      <c r="F44" s="745">
        <f>D44*20%</f>
        <v>147570.6</v>
      </c>
      <c r="G44" s="745">
        <v>8640</v>
      </c>
      <c r="H44" s="745">
        <f>D44*5%</f>
        <v>36892.65</v>
      </c>
      <c r="I44" s="745">
        <f>D44*5%+(24000)</f>
        <v>60892.65</v>
      </c>
      <c r="J44" s="745"/>
      <c r="K44" s="745"/>
      <c r="L44" s="745"/>
      <c r="M44" s="745">
        <v>480000</v>
      </c>
      <c r="N44" s="746">
        <f>D44*10%</f>
        <v>73785.3</v>
      </c>
    </row>
    <row r="45" spans="1:14" ht="24.95" customHeight="1" thickBot="1" x14ac:dyDescent="0.3">
      <c r="A45" s="749"/>
      <c r="B45" s="750" t="s">
        <v>930</v>
      </c>
      <c r="C45" s="750" t="s">
        <v>936</v>
      </c>
      <c r="D45" s="751">
        <v>871787.04</v>
      </c>
      <c r="E45" s="751">
        <f>D45*35%</f>
        <v>305125.46399999998</v>
      </c>
      <c r="F45" s="751">
        <f>D45*20%</f>
        <v>174357.40800000002</v>
      </c>
      <c r="G45" s="751">
        <v>8640</v>
      </c>
      <c r="H45" s="751">
        <f>D45*5%</f>
        <v>43589.352000000006</v>
      </c>
      <c r="I45" s="751">
        <f>D45*5%+24000</f>
        <v>67589.352000000014</v>
      </c>
      <c r="J45" s="751">
        <v>7560</v>
      </c>
      <c r="K45" s="751">
        <v>137628</v>
      </c>
      <c r="L45" s="751"/>
      <c r="M45" s="745">
        <v>480000</v>
      </c>
      <c r="N45" s="753">
        <v>137628</v>
      </c>
    </row>
    <row r="46" spans="1:14" ht="24.95" customHeight="1" thickBot="1" x14ac:dyDescent="0.3">
      <c r="A46" s="778"/>
      <c r="B46" s="779" t="s">
        <v>51</v>
      </c>
      <c r="C46" s="780">
        <v>2</v>
      </c>
      <c r="D46" s="771">
        <f t="shared" ref="D46:N46" si="9">SUM(D42:D45)</f>
        <v>3020084.04</v>
      </c>
      <c r="E46" s="771">
        <f t="shared" si="9"/>
        <v>1057029.4139999999</v>
      </c>
      <c r="F46" s="771">
        <f t="shared" si="9"/>
        <v>604016.80800000008</v>
      </c>
      <c r="G46" s="771">
        <f t="shared" si="9"/>
        <v>34560</v>
      </c>
      <c r="H46" s="771">
        <f t="shared" si="9"/>
        <v>151004.20200000002</v>
      </c>
      <c r="I46" s="771">
        <f t="shared" si="9"/>
        <v>247004.20200000002</v>
      </c>
      <c r="J46" s="771">
        <f t="shared" si="9"/>
        <v>7560</v>
      </c>
      <c r="K46" s="771">
        <f t="shared" si="9"/>
        <v>137628</v>
      </c>
      <c r="L46" s="771">
        <f t="shared" si="9"/>
        <v>0</v>
      </c>
      <c r="M46" s="771">
        <f t="shared" si="9"/>
        <v>1920000</v>
      </c>
      <c r="N46" s="781">
        <f t="shared" si="9"/>
        <v>352457.7</v>
      </c>
    </row>
    <row r="47" spans="1:14" ht="24.95" customHeight="1" x14ac:dyDescent="0.45">
      <c r="A47" s="1294" t="s">
        <v>1064</v>
      </c>
      <c r="B47" s="1294"/>
      <c r="C47" s="1294"/>
      <c r="D47" s="1294"/>
      <c r="E47" s="1294"/>
      <c r="F47" s="1294"/>
      <c r="G47" s="1294"/>
      <c r="H47" s="1294"/>
      <c r="I47" s="1294"/>
      <c r="J47" s="1294"/>
      <c r="K47" s="1294"/>
      <c r="L47" s="1294"/>
      <c r="M47" s="1294"/>
      <c r="N47" s="1294"/>
    </row>
    <row r="48" spans="1:14" ht="21.75" customHeight="1" x14ac:dyDescent="0.25">
      <c r="A48" s="1295" t="s">
        <v>937</v>
      </c>
      <c r="B48" s="1295"/>
      <c r="C48" s="1295"/>
      <c r="D48" s="1295"/>
      <c r="E48" s="1295"/>
      <c r="F48" s="1295"/>
      <c r="G48" s="1295"/>
      <c r="H48" s="1295"/>
      <c r="I48" s="1295"/>
      <c r="J48" s="1295"/>
      <c r="K48" s="1295"/>
      <c r="L48" s="1295"/>
      <c r="M48" s="1295"/>
      <c r="N48" s="1295"/>
    </row>
    <row r="49" spans="1:14" ht="24.95" customHeight="1" x14ac:dyDescent="0.25">
      <c r="A49" s="1296" t="s">
        <v>938</v>
      </c>
      <c r="B49" s="1296"/>
      <c r="C49" s="1296"/>
      <c r="D49" s="1296"/>
      <c r="E49" s="1296"/>
      <c r="F49" s="1296"/>
      <c r="G49" s="1296"/>
      <c r="H49" s="1296"/>
      <c r="I49" s="1296"/>
      <c r="J49" s="1296"/>
      <c r="K49" s="1296"/>
      <c r="L49" s="1296"/>
      <c r="M49" s="1296"/>
      <c r="N49" s="1296"/>
    </row>
    <row r="50" spans="1:14" ht="24.95" customHeight="1" thickBot="1" x14ac:dyDescent="0.4">
      <c r="A50" s="1354" t="s">
        <v>1474</v>
      </c>
      <c r="B50" s="1354"/>
      <c r="C50" s="1354"/>
      <c r="D50" s="1354"/>
      <c r="E50" s="1354"/>
      <c r="F50" s="1354"/>
      <c r="G50" s="1354"/>
      <c r="H50" s="1354"/>
      <c r="I50" s="1354"/>
      <c r="J50" s="1354"/>
      <c r="K50" s="1354"/>
      <c r="L50" s="1354"/>
      <c r="M50" s="1354"/>
      <c r="N50" s="1354"/>
    </row>
    <row r="51" spans="1:14" ht="54" customHeight="1" thickBot="1" x14ac:dyDescent="0.35">
      <c r="A51" s="782" t="s">
        <v>897</v>
      </c>
      <c r="B51" s="783" t="s">
        <v>898</v>
      </c>
      <c r="C51" s="783" t="s">
        <v>899</v>
      </c>
      <c r="D51" s="783" t="s">
        <v>939</v>
      </c>
      <c r="E51" s="783" t="s">
        <v>940</v>
      </c>
      <c r="F51" s="783" t="s">
        <v>941</v>
      </c>
      <c r="G51" s="783" t="s">
        <v>942</v>
      </c>
      <c r="H51" s="783" t="s">
        <v>943</v>
      </c>
      <c r="I51" s="784" t="s">
        <v>944</v>
      </c>
      <c r="J51" s="784" t="s">
        <v>945</v>
      </c>
      <c r="K51" s="784" t="s">
        <v>946</v>
      </c>
      <c r="L51" s="783"/>
      <c r="M51" s="783"/>
      <c r="N51" s="762" t="s">
        <v>909</v>
      </c>
    </row>
    <row r="52" spans="1:14" ht="24.95" customHeight="1" thickBot="1" x14ac:dyDescent="0.3">
      <c r="A52" s="785">
        <v>1</v>
      </c>
      <c r="B52" s="786"/>
      <c r="C52" s="786" t="s">
        <v>947</v>
      </c>
      <c r="D52" s="786">
        <v>809300</v>
      </c>
      <c r="E52" s="786">
        <f>D52*30%</f>
        <v>242790</v>
      </c>
      <c r="F52" s="786">
        <f>D52*30%</f>
        <v>242790</v>
      </c>
      <c r="G52" s="786">
        <f>D52*25%</f>
        <v>202325</v>
      </c>
      <c r="H52" s="786">
        <f>D52*75%</f>
        <v>606975</v>
      </c>
      <c r="I52" s="786">
        <f>D52*15%</f>
        <v>121395</v>
      </c>
      <c r="J52" s="786">
        <f>D52*75%</f>
        <v>606975</v>
      </c>
      <c r="K52" s="786">
        <v>0</v>
      </c>
      <c r="L52" s="786"/>
      <c r="M52" s="786"/>
      <c r="N52" s="787">
        <v>80930</v>
      </c>
    </row>
    <row r="53" spans="1:14" s="790" customFormat="1" ht="24.95" customHeight="1" thickBot="1" x14ac:dyDescent="0.3">
      <c r="A53" s="788"/>
      <c r="B53" s="789" t="s">
        <v>51</v>
      </c>
      <c r="C53" s="789"/>
      <c r="D53" s="789">
        <v>809300</v>
      </c>
      <c r="E53" s="789">
        <v>242790</v>
      </c>
      <c r="F53" s="789">
        <v>242790</v>
      </c>
      <c r="G53" s="789">
        <v>202325</v>
      </c>
      <c r="H53" s="789">
        <v>606975</v>
      </c>
      <c r="I53" s="789">
        <v>121395</v>
      </c>
      <c r="J53" s="789">
        <v>606975</v>
      </c>
      <c r="K53" s="789">
        <v>0</v>
      </c>
      <c r="L53" s="789"/>
      <c r="M53" s="789"/>
      <c r="N53" s="789">
        <f>N52</f>
        <v>80930</v>
      </c>
    </row>
    <row r="54" spans="1:14" ht="24.95" customHeight="1" x14ac:dyDescent="0.45">
      <c r="A54" s="1294" t="s">
        <v>0</v>
      </c>
      <c r="B54" s="1294"/>
      <c r="C54" s="1294"/>
      <c r="D54" s="1294"/>
      <c r="E54" s="1294"/>
      <c r="F54" s="1294"/>
      <c r="G54" s="1294"/>
      <c r="H54" s="1294"/>
      <c r="I54" s="1294"/>
      <c r="J54" s="1294"/>
      <c r="K54" s="1294"/>
      <c r="L54" s="1294"/>
      <c r="M54" s="1294"/>
      <c r="N54" s="1294"/>
    </row>
    <row r="55" spans="1:14" ht="24.95" customHeight="1" x14ac:dyDescent="0.25">
      <c r="A55" s="1295" t="s">
        <v>948</v>
      </c>
      <c r="B55" s="1295"/>
      <c r="C55" s="1295"/>
      <c r="D55" s="1295"/>
      <c r="E55" s="1295"/>
      <c r="F55" s="1295"/>
      <c r="G55" s="1295"/>
      <c r="H55" s="1295"/>
      <c r="I55" s="1295"/>
      <c r="J55" s="1295"/>
      <c r="K55" s="1295"/>
      <c r="L55" s="1295"/>
      <c r="M55" s="1295"/>
      <c r="N55" s="1295"/>
    </row>
    <row r="56" spans="1:14" ht="24.95" customHeight="1" x14ac:dyDescent="0.25">
      <c r="A56" s="1296" t="s">
        <v>938</v>
      </c>
      <c r="B56" s="1296"/>
      <c r="C56" s="1296"/>
      <c r="D56" s="1296"/>
      <c r="E56" s="1296"/>
      <c r="F56" s="1296"/>
      <c r="G56" s="1296"/>
      <c r="H56" s="1296"/>
      <c r="I56" s="1296"/>
      <c r="J56" s="1296"/>
      <c r="K56" s="1296"/>
      <c r="L56" s="1296"/>
      <c r="M56" s="1296"/>
      <c r="N56" s="1296"/>
    </row>
    <row r="57" spans="1:14" ht="24.95" customHeight="1" thickBot="1" x14ac:dyDescent="0.4">
      <c r="A57" s="1300" t="s">
        <v>375</v>
      </c>
      <c r="B57" s="1300"/>
      <c r="C57" s="1300"/>
      <c r="D57" s="1300"/>
      <c r="E57" s="1300"/>
      <c r="F57" s="1300"/>
      <c r="G57" s="1300"/>
      <c r="H57" s="1300"/>
      <c r="I57" s="1300"/>
      <c r="J57" s="1300"/>
      <c r="K57" s="1300"/>
      <c r="L57" s="1300"/>
      <c r="M57" s="1300"/>
      <c r="N57" s="1300"/>
    </row>
    <row r="58" spans="1:14" ht="41.25" customHeight="1" thickBot="1" x14ac:dyDescent="0.3">
      <c r="A58" s="791" t="s">
        <v>897</v>
      </c>
      <c r="B58" s="734" t="s">
        <v>898</v>
      </c>
      <c r="C58" s="734" t="s">
        <v>949</v>
      </c>
      <c r="D58" s="734" t="s">
        <v>939</v>
      </c>
      <c r="E58" s="734" t="s">
        <v>950</v>
      </c>
      <c r="F58" s="734" t="s">
        <v>940</v>
      </c>
      <c r="G58" s="734" t="s">
        <v>941</v>
      </c>
      <c r="H58" s="734" t="s">
        <v>951</v>
      </c>
      <c r="I58" s="734" t="s">
        <v>943</v>
      </c>
      <c r="J58" s="734" t="s">
        <v>944</v>
      </c>
      <c r="K58" s="734" t="s">
        <v>945</v>
      </c>
      <c r="L58" s="734" t="s">
        <v>907</v>
      </c>
      <c r="M58" s="792"/>
      <c r="N58" s="793" t="s">
        <v>952</v>
      </c>
    </row>
    <row r="59" spans="1:14" ht="24.95" customHeight="1" x14ac:dyDescent="0.25">
      <c r="A59" s="794">
        <v>1</v>
      </c>
      <c r="B59" s="795"/>
      <c r="C59" s="796" t="s">
        <v>953</v>
      </c>
      <c r="D59" s="796">
        <v>760076</v>
      </c>
      <c r="E59" s="796">
        <f t="shared" ref="E59:E69" si="10">D59*25%</f>
        <v>190019</v>
      </c>
      <c r="F59" s="796">
        <f t="shared" ref="F59:F69" si="11">D59*30%</f>
        <v>228022.8</v>
      </c>
      <c r="G59" s="796">
        <f t="shared" ref="G59:G69" si="12">D59*30%</f>
        <v>228022.8</v>
      </c>
      <c r="H59" s="796">
        <f t="shared" ref="H59:H69" si="13">D59*25%</f>
        <v>190019</v>
      </c>
      <c r="I59" s="796">
        <f t="shared" ref="I59:I69" si="14">D59*75%</f>
        <v>570057</v>
      </c>
      <c r="J59" s="796">
        <f t="shared" ref="J59:J69" si="15">D59*15%</f>
        <v>114011.4</v>
      </c>
      <c r="K59" s="796">
        <f t="shared" ref="K59:K69" si="16">D59*75%</f>
        <v>570057</v>
      </c>
      <c r="L59" s="796"/>
      <c r="M59" s="796"/>
      <c r="N59" s="797">
        <f>D59*10%</f>
        <v>76007.600000000006</v>
      </c>
    </row>
    <row r="60" spans="1:14" ht="24.95" customHeight="1" x14ac:dyDescent="0.25">
      <c r="A60" s="747">
        <v>2</v>
      </c>
      <c r="B60" s="744"/>
      <c r="C60" s="745" t="s">
        <v>953</v>
      </c>
      <c r="D60" s="745">
        <v>760076</v>
      </c>
      <c r="E60" s="745">
        <f t="shared" si="10"/>
        <v>190019</v>
      </c>
      <c r="F60" s="745">
        <f t="shared" si="11"/>
        <v>228022.8</v>
      </c>
      <c r="G60" s="745">
        <f t="shared" si="12"/>
        <v>228022.8</v>
      </c>
      <c r="H60" s="745">
        <f t="shared" si="13"/>
        <v>190019</v>
      </c>
      <c r="I60" s="745">
        <f t="shared" si="14"/>
        <v>570057</v>
      </c>
      <c r="J60" s="745">
        <f t="shared" si="15"/>
        <v>114011.4</v>
      </c>
      <c r="K60" s="745">
        <f t="shared" si="16"/>
        <v>570057</v>
      </c>
      <c r="L60" s="745"/>
      <c r="M60" s="745"/>
      <c r="N60" s="746">
        <f t="shared" ref="N60:N71" si="17">D60*10%</f>
        <v>76007.600000000006</v>
      </c>
    </row>
    <row r="61" spans="1:14" ht="24.95" customHeight="1" x14ac:dyDescent="0.25">
      <c r="A61" s="747">
        <v>3</v>
      </c>
      <c r="B61" s="744"/>
      <c r="C61" s="745" t="s">
        <v>953</v>
      </c>
      <c r="D61" s="745">
        <v>760076</v>
      </c>
      <c r="E61" s="745">
        <f t="shared" si="10"/>
        <v>190019</v>
      </c>
      <c r="F61" s="745">
        <f t="shared" si="11"/>
        <v>228022.8</v>
      </c>
      <c r="G61" s="745">
        <f t="shared" si="12"/>
        <v>228022.8</v>
      </c>
      <c r="H61" s="745">
        <f t="shared" si="13"/>
        <v>190019</v>
      </c>
      <c r="I61" s="745">
        <f t="shared" si="14"/>
        <v>570057</v>
      </c>
      <c r="J61" s="745">
        <f t="shared" si="15"/>
        <v>114011.4</v>
      </c>
      <c r="K61" s="745">
        <f t="shared" si="16"/>
        <v>570057</v>
      </c>
      <c r="L61" s="745"/>
      <c r="M61" s="745"/>
      <c r="N61" s="746">
        <f t="shared" si="17"/>
        <v>76007.600000000006</v>
      </c>
    </row>
    <row r="62" spans="1:14" ht="24.95" customHeight="1" x14ac:dyDescent="0.25">
      <c r="A62" s="747">
        <v>4</v>
      </c>
      <c r="B62" s="744"/>
      <c r="C62" s="745" t="s">
        <v>953</v>
      </c>
      <c r="D62" s="745">
        <v>760076</v>
      </c>
      <c r="E62" s="745">
        <f t="shared" si="10"/>
        <v>190019</v>
      </c>
      <c r="F62" s="745">
        <f t="shared" si="11"/>
        <v>228022.8</v>
      </c>
      <c r="G62" s="745">
        <f t="shared" si="12"/>
        <v>228022.8</v>
      </c>
      <c r="H62" s="745">
        <f t="shared" si="13"/>
        <v>190019</v>
      </c>
      <c r="I62" s="745">
        <f t="shared" si="14"/>
        <v>570057</v>
      </c>
      <c r="J62" s="745">
        <f t="shared" si="15"/>
        <v>114011.4</v>
      </c>
      <c r="K62" s="745">
        <f t="shared" si="16"/>
        <v>570057</v>
      </c>
      <c r="L62" s="745"/>
      <c r="M62" s="745"/>
      <c r="N62" s="746">
        <f t="shared" si="17"/>
        <v>76007.600000000006</v>
      </c>
    </row>
    <row r="63" spans="1:14" ht="24.95" customHeight="1" x14ac:dyDescent="0.25">
      <c r="A63" s="747">
        <v>5</v>
      </c>
      <c r="B63" s="744"/>
      <c r="C63" s="745" t="s">
        <v>953</v>
      </c>
      <c r="D63" s="745">
        <v>760076</v>
      </c>
      <c r="E63" s="745">
        <f t="shared" si="10"/>
        <v>190019</v>
      </c>
      <c r="F63" s="745">
        <f t="shared" si="11"/>
        <v>228022.8</v>
      </c>
      <c r="G63" s="745">
        <f t="shared" si="12"/>
        <v>228022.8</v>
      </c>
      <c r="H63" s="745">
        <f t="shared" si="13"/>
        <v>190019</v>
      </c>
      <c r="I63" s="745">
        <f t="shared" si="14"/>
        <v>570057</v>
      </c>
      <c r="J63" s="745">
        <f t="shared" si="15"/>
        <v>114011.4</v>
      </c>
      <c r="K63" s="745">
        <f t="shared" si="16"/>
        <v>570057</v>
      </c>
      <c r="L63" s="745"/>
      <c r="M63" s="745"/>
      <c r="N63" s="746">
        <f t="shared" si="17"/>
        <v>76007.600000000006</v>
      </c>
    </row>
    <row r="64" spans="1:14" ht="24.95" customHeight="1" x14ac:dyDescent="0.25">
      <c r="A64" s="747">
        <v>6</v>
      </c>
      <c r="B64" s="744"/>
      <c r="C64" s="745" t="s">
        <v>953</v>
      </c>
      <c r="D64" s="745">
        <v>760076</v>
      </c>
      <c r="E64" s="745">
        <f t="shared" si="10"/>
        <v>190019</v>
      </c>
      <c r="F64" s="745">
        <f t="shared" si="11"/>
        <v>228022.8</v>
      </c>
      <c r="G64" s="745">
        <f t="shared" si="12"/>
        <v>228022.8</v>
      </c>
      <c r="H64" s="745">
        <f t="shared" si="13"/>
        <v>190019</v>
      </c>
      <c r="I64" s="745">
        <f t="shared" si="14"/>
        <v>570057</v>
      </c>
      <c r="J64" s="745">
        <f t="shared" si="15"/>
        <v>114011.4</v>
      </c>
      <c r="K64" s="745">
        <f t="shared" si="16"/>
        <v>570057</v>
      </c>
      <c r="L64" s="745"/>
      <c r="M64" s="745"/>
      <c r="N64" s="746">
        <f t="shared" si="17"/>
        <v>76007.600000000006</v>
      </c>
    </row>
    <row r="65" spans="1:14" ht="24.95" customHeight="1" x14ac:dyDescent="0.25">
      <c r="A65" s="747">
        <v>7</v>
      </c>
      <c r="B65" s="744"/>
      <c r="C65" s="745" t="s">
        <v>953</v>
      </c>
      <c r="D65" s="745">
        <v>760076</v>
      </c>
      <c r="E65" s="745">
        <f t="shared" si="10"/>
        <v>190019</v>
      </c>
      <c r="F65" s="745">
        <f t="shared" si="11"/>
        <v>228022.8</v>
      </c>
      <c r="G65" s="745">
        <f t="shared" si="12"/>
        <v>228022.8</v>
      </c>
      <c r="H65" s="745">
        <f t="shared" si="13"/>
        <v>190019</v>
      </c>
      <c r="I65" s="745">
        <f t="shared" si="14"/>
        <v>570057</v>
      </c>
      <c r="J65" s="745">
        <f t="shared" si="15"/>
        <v>114011.4</v>
      </c>
      <c r="K65" s="745">
        <f t="shared" si="16"/>
        <v>570057</v>
      </c>
      <c r="L65" s="745"/>
      <c r="M65" s="745"/>
      <c r="N65" s="746">
        <f t="shared" si="17"/>
        <v>76007.600000000006</v>
      </c>
    </row>
    <row r="66" spans="1:14" ht="24.95" customHeight="1" x14ac:dyDescent="0.25">
      <c r="A66" s="747">
        <v>8</v>
      </c>
      <c r="B66" s="744"/>
      <c r="C66" s="745" t="s">
        <v>953</v>
      </c>
      <c r="D66" s="745">
        <v>760076</v>
      </c>
      <c r="E66" s="745">
        <f t="shared" si="10"/>
        <v>190019</v>
      </c>
      <c r="F66" s="745">
        <f t="shared" si="11"/>
        <v>228022.8</v>
      </c>
      <c r="G66" s="745">
        <f t="shared" si="12"/>
        <v>228022.8</v>
      </c>
      <c r="H66" s="745">
        <f t="shared" si="13"/>
        <v>190019</v>
      </c>
      <c r="I66" s="745">
        <f t="shared" si="14"/>
        <v>570057</v>
      </c>
      <c r="J66" s="745">
        <f t="shared" si="15"/>
        <v>114011.4</v>
      </c>
      <c r="K66" s="745">
        <f t="shared" si="16"/>
        <v>570057</v>
      </c>
      <c r="L66" s="745"/>
      <c r="M66" s="745"/>
      <c r="N66" s="746">
        <f t="shared" si="17"/>
        <v>76007.600000000006</v>
      </c>
    </row>
    <row r="67" spans="1:14" ht="24.95" customHeight="1" x14ac:dyDescent="0.25">
      <c r="A67" s="747">
        <v>9</v>
      </c>
      <c r="B67" s="744"/>
      <c r="C67" s="745" t="s">
        <v>953</v>
      </c>
      <c r="D67" s="745">
        <v>760076</v>
      </c>
      <c r="E67" s="745">
        <f t="shared" si="10"/>
        <v>190019</v>
      </c>
      <c r="F67" s="745">
        <f t="shared" si="11"/>
        <v>228022.8</v>
      </c>
      <c r="G67" s="745">
        <f t="shared" si="12"/>
        <v>228022.8</v>
      </c>
      <c r="H67" s="745">
        <f t="shared" si="13"/>
        <v>190019</v>
      </c>
      <c r="I67" s="745">
        <f t="shared" si="14"/>
        <v>570057</v>
      </c>
      <c r="J67" s="745">
        <f t="shared" si="15"/>
        <v>114011.4</v>
      </c>
      <c r="K67" s="745">
        <f t="shared" si="16"/>
        <v>570057</v>
      </c>
      <c r="L67" s="745"/>
      <c r="M67" s="745"/>
      <c r="N67" s="746">
        <f t="shared" si="17"/>
        <v>76007.600000000006</v>
      </c>
    </row>
    <row r="68" spans="1:14" ht="24.95" customHeight="1" x14ac:dyDescent="0.25">
      <c r="A68" s="747">
        <v>10</v>
      </c>
      <c r="B68" s="744"/>
      <c r="C68" s="745" t="s">
        <v>953</v>
      </c>
      <c r="D68" s="745">
        <v>760076</v>
      </c>
      <c r="E68" s="745">
        <f t="shared" si="10"/>
        <v>190019</v>
      </c>
      <c r="F68" s="745">
        <f t="shared" si="11"/>
        <v>228022.8</v>
      </c>
      <c r="G68" s="745">
        <f t="shared" si="12"/>
        <v>228022.8</v>
      </c>
      <c r="H68" s="745">
        <f t="shared" si="13"/>
        <v>190019</v>
      </c>
      <c r="I68" s="745">
        <f t="shared" si="14"/>
        <v>570057</v>
      </c>
      <c r="J68" s="745">
        <f t="shared" si="15"/>
        <v>114011.4</v>
      </c>
      <c r="K68" s="745">
        <f t="shared" si="16"/>
        <v>570057</v>
      </c>
      <c r="L68" s="745"/>
      <c r="M68" s="745"/>
      <c r="N68" s="746">
        <f t="shared" si="17"/>
        <v>76007.600000000006</v>
      </c>
    </row>
    <row r="69" spans="1:14" ht="24.95" customHeight="1" x14ac:dyDescent="0.25">
      <c r="A69" s="747">
        <v>11</v>
      </c>
      <c r="B69" s="744"/>
      <c r="C69" s="745" t="s">
        <v>953</v>
      </c>
      <c r="D69" s="745">
        <v>760076</v>
      </c>
      <c r="E69" s="745">
        <f t="shared" si="10"/>
        <v>190019</v>
      </c>
      <c r="F69" s="745">
        <f t="shared" si="11"/>
        <v>228022.8</v>
      </c>
      <c r="G69" s="745">
        <f t="shared" si="12"/>
        <v>228022.8</v>
      </c>
      <c r="H69" s="745">
        <f t="shared" si="13"/>
        <v>190019</v>
      </c>
      <c r="I69" s="745">
        <f t="shared" si="14"/>
        <v>570057</v>
      </c>
      <c r="J69" s="745">
        <f t="shared" si="15"/>
        <v>114011.4</v>
      </c>
      <c r="K69" s="745">
        <f t="shared" si="16"/>
        <v>570057</v>
      </c>
      <c r="L69" s="745"/>
      <c r="M69" s="745"/>
      <c r="N69" s="746">
        <f t="shared" si="17"/>
        <v>76007.600000000006</v>
      </c>
    </row>
    <row r="70" spans="1:14" ht="24.95" customHeight="1" x14ac:dyDescent="0.25">
      <c r="A70" s="747">
        <v>12</v>
      </c>
      <c r="B70" s="744"/>
      <c r="C70" s="745" t="s">
        <v>954</v>
      </c>
      <c r="D70" s="745">
        <v>810000</v>
      </c>
      <c r="E70" s="745">
        <f>D70*25%</f>
        <v>202500</v>
      </c>
      <c r="F70" s="745">
        <f>D70*30%</f>
        <v>243000</v>
      </c>
      <c r="G70" s="745">
        <f>D70*30%</f>
        <v>243000</v>
      </c>
      <c r="H70" s="745">
        <f>D70*25%</f>
        <v>202500</v>
      </c>
      <c r="I70" s="745">
        <f>D70*75%</f>
        <v>607500</v>
      </c>
      <c r="J70" s="745">
        <f>D70*15%</f>
        <v>121500</v>
      </c>
      <c r="K70" s="745">
        <f>D70*75%</f>
        <v>607500</v>
      </c>
      <c r="L70" s="745">
        <f>D70*22%</f>
        <v>178200</v>
      </c>
      <c r="M70" s="745"/>
      <c r="N70" s="746">
        <f t="shared" si="17"/>
        <v>81000</v>
      </c>
    </row>
    <row r="71" spans="1:14" ht="24.95" customHeight="1" thickBot="1" x14ac:dyDescent="0.3">
      <c r="A71" s="749">
        <v>13</v>
      </c>
      <c r="B71" s="750"/>
      <c r="C71" s="751" t="s">
        <v>955</v>
      </c>
      <c r="D71" s="751">
        <v>811300</v>
      </c>
      <c r="E71" s="751">
        <f>D71*25%</f>
        <v>202825</v>
      </c>
      <c r="F71" s="751">
        <f>D71*30%</f>
        <v>243390</v>
      </c>
      <c r="G71" s="751">
        <f>D71*30%</f>
        <v>243390</v>
      </c>
      <c r="H71" s="751">
        <f>D71*25%</f>
        <v>202825</v>
      </c>
      <c r="I71" s="751">
        <f>D71*75%</f>
        <v>608475</v>
      </c>
      <c r="J71" s="751">
        <f>D71*15%</f>
        <v>121695</v>
      </c>
      <c r="K71" s="751">
        <f>D71*75%</f>
        <v>608475</v>
      </c>
      <c r="L71" s="751">
        <f>D71*25%</f>
        <v>202825</v>
      </c>
      <c r="M71" s="751"/>
      <c r="N71" s="753">
        <f t="shared" si="17"/>
        <v>81130</v>
      </c>
    </row>
    <row r="72" spans="1:14" ht="24.95" customHeight="1" thickBot="1" x14ac:dyDescent="0.3">
      <c r="A72" s="798"/>
      <c r="B72" s="779" t="s">
        <v>368</v>
      </c>
      <c r="C72" s="771"/>
      <c r="D72" s="771">
        <f>SUM(D59:D71)</f>
        <v>9982136</v>
      </c>
      <c r="E72" s="771">
        <f t="shared" ref="E72:N72" si="18">SUM(E59:E71)</f>
        <v>2495534</v>
      </c>
      <c r="F72" s="771">
        <f t="shared" si="18"/>
        <v>2994640.8</v>
      </c>
      <c r="G72" s="771">
        <f t="shared" si="18"/>
        <v>2994640.8</v>
      </c>
      <c r="H72" s="771">
        <f t="shared" si="18"/>
        <v>2495534</v>
      </c>
      <c r="I72" s="771">
        <f t="shared" si="18"/>
        <v>7486602</v>
      </c>
      <c r="J72" s="771">
        <f t="shared" si="18"/>
        <v>1497320.4</v>
      </c>
      <c r="K72" s="771">
        <f t="shared" si="18"/>
        <v>7486602</v>
      </c>
      <c r="L72" s="771">
        <f t="shared" si="18"/>
        <v>381025</v>
      </c>
      <c r="M72" s="771">
        <f t="shared" si="18"/>
        <v>0</v>
      </c>
      <c r="N72" s="781">
        <f t="shared" si="18"/>
        <v>998213.59999999986</v>
      </c>
    </row>
    <row r="73" spans="1:14" s="1126" customFormat="1" ht="28.5" x14ac:dyDescent="0.45">
      <c r="A73" s="1294" t="s">
        <v>1065</v>
      </c>
      <c r="B73" s="1294"/>
      <c r="C73" s="1294"/>
      <c r="D73" s="1294"/>
      <c r="E73" s="1294"/>
      <c r="F73" s="1294"/>
      <c r="G73" s="1294"/>
      <c r="H73" s="1294"/>
      <c r="I73" s="1294"/>
      <c r="J73" s="1294"/>
      <c r="K73" s="1294"/>
      <c r="L73" s="1294"/>
      <c r="M73" s="1294"/>
      <c r="N73" s="1294"/>
    </row>
    <row r="74" spans="1:14" ht="18" x14ac:dyDescent="0.25">
      <c r="A74" s="1295" t="s">
        <v>956</v>
      </c>
      <c r="B74" s="1295"/>
      <c r="C74" s="1295"/>
      <c r="D74" s="1295"/>
      <c r="E74" s="1295"/>
      <c r="F74" s="1295"/>
      <c r="G74" s="1295"/>
      <c r="H74" s="1295"/>
      <c r="I74" s="1295"/>
      <c r="J74" s="1295"/>
      <c r="K74" s="1295"/>
      <c r="L74" s="1295"/>
      <c r="M74" s="1295"/>
      <c r="N74" s="1295"/>
    </row>
    <row r="75" spans="1:14" ht="18" x14ac:dyDescent="0.25">
      <c r="A75" s="1296" t="s">
        <v>957</v>
      </c>
      <c r="B75" s="1296"/>
      <c r="C75" s="1296"/>
      <c r="D75" s="1296"/>
      <c r="E75" s="1296"/>
      <c r="F75" s="1296"/>
      <c r="G75" s="1296"/>
      <c r="H75" s="1296"/>
      <c r="I75" s="1296"/>
      <c r="J75" s="1296"/>
      <c r="K75" s="1296"/>
      <c r="L75" s="1296"/>
      <c r="M75" s="1296"/>
      <c r="N75" s="1296"/>
    </row>
    <row r="76" spans="1:14" ht="24.95" customHeight="1" thickBot="1" x14ac:dyDescent="0.4">
      <c r="A76" s="1293" t="s">
        <v>1475</v>
      </c>
      <c r="B76" s="1293"/>
      <c r="C76" s="1293"/>
      <c r="D76" s="1293"/>
      <c r="E76" s="1293"/>
      <c r="F76" s="1293"/>
      <c r="G76" s="1293"/>
      <c r="H76" s="1293"/>
      <c r="I76" s="1293"/>
      <c r="J76" s="1293"/>
      <c r="K76" s="1293"/>
      <c r="L76" s="1293"/>
      <c r="M76" s="1293"/>
      <c r="N76" s="1293"/>
    </row>
    <row r="77" spans="1:14" ht="62.25" customHeight="1" thickBot="1" x14ac:dyDescent="0.35">
      <c r="A77" s="758" t="s">
        <v>915</v>
      </c>
      <c r="B77" s="734" t="s">
        <v>916</v>
      </c>
      <c r="C77" s="734" t="s">
        <v>917</v>
      </c>
      <c r="D77" s="759" t="s">
        <v>918</v>
      </c>
      <c r="E77" s="759" t="s">
        <v>919</v>
      </c>
      <c r="F77" s="759" t="s">
        <v>920</v>
      </c>
      <c r="G77" s="759" t="s">
        <v>921</v>
      </c>
      <c r="H77" s="759" t="s">
        <v>902</v>
      </c>
      <c r="I77" s="759" t="s">
        <v>922</v>
      </c>
      <c r="J77" s="760" t="s">
        <v>923</v>
      </c>
      <c r="K77" s="760" t="s">
        <v>924</v>
      </c>
      <c r="L77" s="760" t="s">
        <v>925</v>
      </c>
      <c r="M77" s="760" t="s">
        <v>926</v>
      </c>
      <c r="N77" s="762" t="s">
        <v>909</v>
      </c>
    </row>
    <row r="78" spans="1:14" ht="24.95" customHeight="1" x14ac:dyDescent="0.25">
      <c r="A78" s="763">
        <v>1</v>
      </c>
      <c r="B78" s="739" t="s">
        <v>1228</v>
      </c>
      <c r="C78" s="739" t="s">
        <v>1040</v>
      </c>
      <c r="D78" s="740">
        <v>136019.88</v>
      </c>
      <c r="E78" s="745">
        <f t="shared" ref="E78" si="19">D78*35%</f>
        <v>47606.957999999999</v>
      </c>
      <c r="F78" s="745">
        <f t="shared" ref="F78" si="20">D78*20%</f>
        <v>27203.976000000002</v>
      </c>
      <c r="G78" s="745">
        <v>5400</v>
      </c>
      <c r="H78" s="745">
        <f t="shared" ref="H78" si="21">D78*5%</f>
        <v>6800.9940000000006</v>
      </c>
      <c r="I78" s="799">
        <f t="shared" ref="I78" si="22">D78*5%+64915.7</f>
        <v>71716.694000000003</v>
      </c>
      <c r="J78" s="740"/>
      <c r="K78" s="740"/>
      <c r="L78" s="740"/>
      <c r="M78" s="741">
        <v>480000</v>
      </c>
      <c r="N78" s="741"/>
    </row>
    <row r="79" spans="1:14" ht="24.95" customHeight="1" x14ac:dyDescent="0.25">
      <c r="A79" s="763">
        <v>2</v>
      </c>
      <c r="B79" s="739" t="s">
        <v>1229</v>
      </c>
      <c r="C79" s="739" t="s">
        <v>1040</v>
      </c>
      <c r="D79" s="740">
        <v>136019.88</v>
      </c>
      <c r="E79" s="745">
        <f t="shared" ref="E79:E82" si="23">D79*35%</f>
        <v>47606.957999999999</v>
      </c>
      <c r="F79" s="745">
        <f t="shared" ref="F79:F82" si="24">D79*20%</f>
        <v>27203.976000000002</v>
      </c>
      <c r="G79" s="745">
        <v>5400</v>
      </c>
      <c r="H79" s="745">
        <f t="shared" ref="H79:H82" si="25">D79*5%</f>
        <v>6800.9940000000006</v>
      </c>
      <c r="I79" s="799">
        <f t="shared" ref="I79:I82" si="26">D79*5%+64915.7</f>
        <v>71716.694000000003</v>
      </c>
      <c r="J79" s="740"/>
      <c r="K79" s="740"/>
      <c r="L79" s="740"/>
      <c r="M79" s="741">
        <v>480000</v>
      </c>
      <c r="N79" s="741"/>
    </row>
    <row r="80" spans="1:14" ht="24.95" customHeight="1" x14ac:dyDescent="0.25">
      <c r="A80" s="763">
        <v>3</v>
      </c>
      <c r="B80" s="739" t="s">
        <v>1230</v>
      </c>
      <c r="C80" s="739" t="s">
        <v>1040</v>
      </c>
      <c r="D80" s="740">
        <v>136019.88</v>
      </c>
      <c r="E80" s="745">
        <f t="shared" si="23"/>
        <v>47606.957999999999</v>
      </c>
      <c r="F80" s="745">
        <f t="shared" si="24"/>
        <v>27203.976000000002</v>
      </c>
      <c r="G80" s="745">
        <v>5400</v>
      </c>
      <c r="H80" s="745">
        <f t="shared" si="25"/>
        <v>6800.9940000000006</v>
      </c>
      <c r="I80" s="799">
        <f t="shared" si="26"/>
        <v>71716.694000000003</v>
      </c>
      <c r="J80" s="740"/>
      <c r="K80" s="740"/>
      <c r="L80" s="740"/>
      <c r="M80" s="741">
        <v>480000</v>
      </c>
      <c r="N80" s="741"/>
    </row>
    <row r="81" spans="1:14" ht="24.95" customHeight="1" x14ac:dyDescent="0.25">
      <c r="A81" s="763">
        <v>4</v>
      </c>
      <c r="B81" s="739" t="s">
        <v>1231</v>
      </c>
      <c r="C81" s="739" t="s">
        <v>1040</v>
      </c>
      <c r="D81" s="740">
        <v>136019.88</v>
      </c>
      <c r="E81" s="745">
        <f t="shared" si="23"/>
        <v>47606.957999999999</v>
      </c>
      <c r="F81" s="745">
        <f t="shared" si="24"/>
        <v>27203.976000000002</v>
      </c>
      <c r="G81" s="745">
        <v>5400</v>
      </c>
      <c r="H81" s="745">
        <f t="shared" si="25"/>
        <v>6800.9940000000006</v>
      </c>
      <c r="I81" s="799">
        <f t="shared" si="26"/>
        <v>71716.694000000003</v>
      </c>
      <c r="J81" s="740"/>
      <c r="K81" s="740"/>
      <c r="L81" s="740"/>
      <c r="M81" s="741">
        <v>480000</v>
      </c>
      <c r="N81" s="741"/>
    </row>
    <row r="82" spans="1:14" ht="24.95" customHeight="1" x14ac:dyDescent="0.25">
      <c r="A82" s="763">
        <v>5</v>
      </c>
      <c r="B82" s="739" t="s">
        <v>1232</v>
      </c>
      <c r="C82" s="739" t="s">
        <v>1040</v>
      </c>
      <c r="D82" s="740">
        <v>136019.88</v>
      </c>
      <c r="E82" s="745">
        <f t="shared" si="23"/>
        <v>47606.957999999999</v>
      </c>
      <c r="F82" s="745">
        <f t="shared" si="24"/>
        <v>27203.976000000002</v>
      </c>
      <c r="G82" s="745">
        <v>5400</v>
      </c>
      <c r="H82" s="745">
        <f t="shared" si="25"/>
        <v>6800.9940000000006</v>
      </c>
      <c r="I82" s="799">
        <f t="shared" si="26"/>
        <v>71716.694000000003</v>
      </c>
      <c r="J82" s="740"/>
      <c r="K82" s="740"/>
      <c r="L82" s="740"/>
      <c r="M82" s="741">
        <v>480000</v>
      </c>
      <c r="N82" s="741"/>
    </row>
    <row r="83" spans="1:14" ht="24.95" customHeight="1" x14ac:dyDescent="0.25">
      <c r="A83" s="763">
        <v>6</v>
      </c>
      <c r="B83" s="744" t="s">
        <v>1233</v>
      </c>
      <c r="C83" s="744" t="s">
        <v>958</v>
      </c>
      <c r="D83" s="745">
        <v>149556.84</v>
      </c>
      <c r="E83" s="745">
        <f t="shared" ref="E83:E138" si="27">D83*35%</f>
        <v>52344.893999999993</v>
      </c>
      <c r="F83" s="745">
        <f t="shared" ref="F83:F110" si="28">D83*20%</f>
        <v>29911.368000000002</v>
      </c>
      <c r="G83" s="745">
        <v>5400</v>
      </c>
      <c r="H83" s="745">
        <f t="shared" ref="H83:H110" si="29">D83*5%</f>
        <v>7477.8420000000006</v>
      </c>
      <c r="I83" s="799">
        <f t="shared" ref="I83:I110" si="30">D83*5%+64915.7</f>
        <v>72393.542000000001</v>
      </c>
      <c r="J83" s="745"/>
      <c r="K83" s="745"/>
      <c r="L83" s="745"/>
      <c r="M83" s="741">
        <v>480000</v>
      </c>
      <c r="N83" s="746"/>
    </row>
    <row r="84" spans="1:14" ht="24.95" customHeight="1" x14ac:dyDescent="0.25">
      <c r="A84" s="763">
        <v>7</v>
      </c>
      <c r="B84" s="744" t="s">
        <v>1234</v>
      </c>
      <c r="C84" s="744" t="s">
        <v>958</v>
      </c>
      <c r="D84" s="745">
        <v>149556.84</v>
      </c>
      <c r="E84" s="745">
        <f t="shared" si="27"/>
        <v>52344.893999999993</v>
      </c>
      <c r="F84" s="745">
        <f t="shared" si="28"/>
        <v>29911.368000000002</v>
      </c>
      <c r="G84" s="745">
        <v>5400</v>
      </c>
      <c r="H84" s="745">
        <f t="shared" si="29"/>
        <v>7477.8420000000006</v>
      </c>
      <c r="I84" s="799">
        <f t="shared" si="30"/>
        <v>72393.542000000001</v>
      </c>
      <c r="J84" s="745"/>
      <c r="K84" s="745"/>
      <c r="L84" s="745"/>
      <c r="M84" s="741">
        <v>480000</v>
      </c>
      <c r="N84" s="746"/>
    </row>
    <row r="85" spans="1:14" ht="24.95" customHeight="1" x14ac:dyDescent="0.25">
      <c r="A85" s="763">
        <v>8</v>
      </c>
      <c r="B85" s="744" t="s">
        <v>1235</v>
      </c>
      <c r="C85" s="744" t="s">
        <v>958</v>
      </c>
      <c r="D85" s="745">
        <v>149556.84</v>
      </c>
      <c r="E85" s="745">
        <f t="shared" si="27"/>
        <v>52344.893999999993</v>
      </c>
      <c r="F85" s="745">
        <f t="shared" si="28"/>
        <v>29911.368000000002</v>
      </c>
      <c r="G85" s="745">
        <v>5400</v>
      </c>
      <c r="H85" s="745">
        <f t="shared" si="29"/>
        <v>7477.8420000000006</v>
      </c>
      <c r="I85" s="799">
        <f t="shared" si="30"/>
        <v>72393.542000000001</v>
      </c>
      <c r="J85" s="745"/>
      <c r="K85" s="745"/>
      <c r="L85" s="745"/>
      <c r="M85" s="741">
        <v>480000</v>
      </c>
      <c r="N85" s="746"/>
    </row>
    <row r="86" spans="1:14" ht="24.95" customHeight="1" x14ac:dyDescent="0.25">
      <c r="A86" s="763">
        <v>9</v>
      </c>
      <c r="B86" s="744" t="s">
        <v>1236</v>
      </c>
      <c r="C86" s="744" t="s">
        <v>958</v>
      </c>
      <c r="D86" s="745">
        <v>149556.84</v>
      </c>
      <c r="E86" s="745">
        <f t="shared" si="27"/>
        <v>52344.893999999993</v>
      </c>
      <c r="F86" s="745">
        <f t="shared" si="28"/>
        <v>29911.368000000002</v>
      </c>
      <c r="G86" s="745">
        <v>5400</v>
      </c>
      <c r="H86" s="745">
        <f t="shared" si="29"/>
        <v>7477.8420000000006</v>
      </c>
      <c r="I86" s="799">
        <f t="shared" si="30"/>
        <v>72393.542000000001</v>
      </c>
      <c r="J86" s="745"/>
      <c r="K86" s="745"/>
      <c r="L86" s="745"/>
      <c r="M86" s="741">
        <v>480000</v>
      </c>
      <c r="N86" s="746"/>
    </row>
    <row r="87" spans="1:14" ht="24.95" customHeight="1" x14ac:dyDescent="0.25">
      <c r="A87" s="763">
        <v>10</v>
      </c>
      <c r="B87" s="744" t="s">
        <v>1237</v>
      </c>
      <c r="C87" s="744" t="s">
        <v>958</v>
      </c>
      <c r="D87" s="745">
        <v>149556.84</v>
      </c>
      <c r="E87" s="745">
        <f t="shared" si="27"/>
        <v>52344.893999999993</v>
      </c>
      <c r="F87" s="745">
        <f t="shared" si="28"/>
        <v>29911.368000000002</v>
      </c>
      <c r="G87" s="745">
        <v>5400</v>
      </c>
      <c r="H87" s="745">
        <f t="shared" si="29"/>
        <v>7477.8420000000006</v>
      </c>
      <c r="I87" s="799">
        <f t="shared" si="30"/>
        <v>72393.542000000001</v>
      </c>
      <c r="J87" s="745"/>
      <c r="K87" s="745"/>
      <c r="L87" s="745"/>
      <c r="M87" s="741">
        <v>480000</v>
      </c>
      <c r="N87" s="746"/>
    </row>
    <row r="88" spans="1:14" ht="24.95" customHeight="1" x14ac:dyDescent="0.25">
      <c r="A88" s="763">
        <v>11</v>
      </c>
      <c r="B88" s="744" t="s">
        <v>1238</v>
      </c>
      <c r="C88" s="744" t="s">
        <v>958</v>
      </c>
      <c r="D88" s="745">
        <v>149556.84</v>
      </c>
      <c r="E88" s="745">
        <f t="shared" si="27"/>
        <v>52344.893999999993</v>
      </c>
      <c r="F88" s="745">
        <f t="shared" si="28"/>
        <v>29911.368000000002</v>
      </c>
      <c r="G88" s="745">
        <v>5400</v>
      </c>
      <c r="H88" s="745">
        <f t="shared" si="29"/>
        <v>7477.8420000000006</v>
      </c>
      <c r="I88" s="799">
        <f t="shared" si="30"/>
        <v>72393.542000000001</v>
      </c>
      <c r="J88" s="745"/>
      <c r="K88" s="745"/>
      <c r="L88" s="745"/>
      <c r="M88" s="741">
        <v>480000</v>
      </c>
      <c r="N88" s="746"/>
    </row>
    <row r="89" spans="1:14" ht="24.95" customHeight="1" x14ac:dyDescent="0.25">
      <c r="A89" s="763">
        <v>12</v>
      </c>
      <c r="B89" s="744" t="s">
        <v>1239</v>
      </c>
      <c r="C89" s="744" t="s">
        <v>958</v>
      </c>
      <c r="D89" s="745">
        <v>149556.84</v>
      </c>
      <c r="E89" s="745">
        <f t="shared" si="27"/>
        <v>52344.893999999993</v>
      </c>
      <c r="F89" s="745">
        <f t="shared" si="28"/>
        <v>29911.368000000002</v>
      </c>
      <c r="G89" s="745">
        <v>5400</v>
      </c>
      <c r="H89" s="745">
        <f t="shared" si="29"/>
        <v>7477.8420000000006</v>
      </c>
      <c r="I89" s="799">
        <f t="shared" si="30"/>
        <v>72393.542000000001</v>
      </c>
      <c r="J89" s="745"/>
      <c r="K89" s="745"/>
      <c r="L89" s="745"/>
      <c r="M89" s="741">
        <v>480000</v>
      </c>
      <c r="N89" s="746"/>
    </row>
    <row r="90" spans="1:14" ht="24.95" customHeight="1" x14ac:dyDescent="0.25">
      <c r="A90" s="763">
        <v>13</v>
      </c>
      <c r="B90" s="744" t="s">
        <v>1240</v>
      </c>
      <c r="C90" s="744" t="s">
        <v>958</v>
      </c>
      <c r="D90" s="745">
        <v>149556.84</v>
      </c>
      <c r="E90" s="745">
        <f t="shared" si="27"/>
        <v>52344.893999999993</v>
      </c>
      <c r="F90" s="745">
        <f t="shared" si="28"/>
        <v>29911.368000000002</v>
      </c>
      <c r="G90" s="745">
        <v>5400</v>
      </c>
      <c r="H90" s="745">
        <f t="shared" si="29"/>
        <v>7477.8420000000006</v>
      </c>
      <c r="I90" s="799">
        <f t="shared" si="30"/>
        <v>72393.542000000001</v>
      </c>
      <c r="J90" s="745"/>
      <c r="K90" s="745"/>
      <c r="L90" s="745"/>
      <c r="M90" s="741">
        <v>480000</v>
      </c>
      <c r="N90" s="746"/>
    </row>
    <row r="91" spans="1:14" ht="24.95" customHeight="1" x14ac:dyDescent="0.25">
      <c r="A91" s="763">
        <v>14</v>
      </c>
      <c r="B91" s="744" t="s">
        <v>1241</v>
      </c>
      <c r="C91" s="744" t="s">
        <v>958</v>
      </c>
      <c r="D91" s="745">
        <v>149556.84</v>
      </c>
      <c r="E91" s="745">
        <f t="shared" si="27"/>
        <v>52344.893999999993</v>
      </c>
      <c r="F91" s="745">
        <f t="shared" si="28"/>
        <v>29911.368000000002</v>
      </c>
      <c r="G91" s="745">
        <v>5400</v>
      </c>
      <c r="H91" s="745">
        <f t="shared" si="29"/>
        <v>7477.8420000000006</v>
      </c>
      <c r="I91" s="799">
        <f t="shared" si="30"/>
        <v>72393.542000000001</v>
      </c>
      <c r="J91" s="745"/>
      <c r="K91" s="745"/>
      <c r="L91" s="745"/>
      <c r="M91" s="741">
        <v>480000</v>
      </c>
      <c r="N91" s="746"/>
    </row>
    <row r="92" spans="1:14" ht="24.95" customHeight="1" x14ac:dyDescent="0.25">
      <c r="A92" s="763">
        <v>15</v>
      </c>
      <c r="B92" s="744" t="s">
        <v>1242</v>
      </c>
      <c r="C92" s="744" t="s">
        <v>958</v>
      </c>
      <c r="D92" s="745">
        <v>149556.84</v>
      </c>
      <c r="E92" s="745">
        <f t="shared" si="27"/>
        <v>52344.893999999993</v>
      </c>
      <c r="F92" s="745">
        <f t="shared" si="28"/>
        <v>29911.368000000002</v>
      </c>
      <c r="G92" s="745">
        <v>5400</v>
      </c>
      <c r="H92" s="745">
        <f t="shared" si="29"/>
        <v>7477.8420000000006</v>
      </c>
      <c r="I92" s="799">
        <f t="shared" si="30"/>
        <v>72393.542000000001</v>
      </c>
      <c r="J92" s="745"/>
      <c r="K92" s="745"/>
      <c r="L92" s="745"/>
      <c r="M92" s="741">
        <v>480000</v>
      </c>
      <c r="N92" s="746"/>
    </row>
    <row r="93" spans="1:14" ht="24.95" customHeight="1" x14ac:dyDescent="0.25">
      <c r="A93" s="763">
        <v>16</v>
      </c>
      <c r="B93" s="744" t="s">
        <v>1140</v>
      </c>
      <c r="C93" s="744" t="s">
        <v>958</v>
      </c>
      <c r="D93" s="745">
        <v>149556.84</v>
      </c>
      <c r="E93" s="745">
        <f t="shared" si="27"/>
        <v>52344.893999999993</v>
      </c>
      <c r="F93" s="745">
        <f t="shared" si="28"/>
        <v>29911.368000000002</v>
      </c>
      <c r="G93" s="745">
        <v>5400</v>
      </c>
      <c r="H93" s="745">
        <f t="shared" si="29"/>
        <v>7477.8420000000006</v>
      </c>
      <c r="I93" s="799">
        <f t="shared" si="30"/>
        <v>72393.542000000001</v>
      </c>
      <c r="J93" s="745"/>
      <c r="K93" s="745"/>
      <c r="L93" s="745"/>
      <c r="M93" s="741">
        <v>480000</v>
      </c>
      <c r="N93" s="746"/>
    </row>
    <row r="94" spans="1:14" ht="24.95" customHeight="1" x14ac:dyDescent="0.25">
      <c r="A94" s="763">
        <v>17</v>
      </c>
      <c r="B94" s="744" t="s">
        <v>1243</v>
      </c>
      <c r="C94" s="744" t="s">
        <v>958</v>
      </c>
      <c r="D94" s="745">
        <v>149556.84</v>
      </c>
      <c r="E94" s="745">
        <f t="shared" si="27"/>
        <v>52344.893999999993</v>
      </c>
      <c r="F94" s="745">
        <f t="shared" si="28"/>
        <v>29911.368000000002</v>
      </c>
      <c r="G94" s="745">
        <v>5400</v>
      </c>
      <c r="H94" s="745">
        <f t="shared" si="29"/>
        <v>7477.8420000000006</v>
      </c>
      <c r="I94" s="799">
        <f t="shared" si="30"/>
        <v>72393.542000000001</v>
      </c>
      <c r="J94" s="745"/>
      <c r="K94" s="745"/>
      <c r="L94" s="745"/>
      <c r="M94" s="741">
        <v>480000</v>
      </c>
      <c r="N94" s="746"/>
    </row>
    <row r="95" spans="1:14" ht="24.95" customHeight="1" x14ac:dyDescent="0.25">
      <c r="A95" s="763">
        <v>18</v>
      </c>
      <c r="B95" s="744" t="s">
        <v>1244</v>
      </c>
      <c r="C95" s="744" t="s">
        <v>958</v>
      </c>
      <c r="D95" s="745">
        <v>149556.84</v>
      </c>
      <c r="E95" s="745">
        <f t="shared" si="27"/>
        <v>52344.893999999993</v>
      </c>
      <c r="F95" s="745">
        <f t="shared" si="28"/>
        <v>29911.368000000002</v>
      </c>
      <c r="G95" s="745">
        <v>5400</v>
      </c>
      <c r="H95" s="745">
        <f t="shared" si="29"/>
        <v>7477.8420000000006</v>
      </c>
      <c r="I95" s="799">
        <f t="shared" si="30"/>
        <v>72393.542000000001</v>
      </c>
      <c r="J95" s="745"/>
      <c r="K95" s="745"/>
      <c r="L95" s="745"/>
      <c r="M95" s="741">
        <v>480000</v>
      </c>
      <c r="N95" s="746"/>
    </row>
    <row r="96" spans="1:14" ht="24.95" customHeight="1" x14ac:dyDescent="0.25">
      <c r="A96" s="763">
        <v>19</v>
      </c>
      <c r="B96" s="744" t="s">
        <v>1245</v>
      </c>
      <c r="C96" s="744" t="s">
        <v>958</v>
      </c>
      <c r="D96" s="745">
        <v>149556.84</v>
      </c>
      <c r="E96" s="745">
        <f t="shared" si="27"/>
        <v>52344.893999999993</v>
      </c>
      <c r="F96" s="745">
        <f t="shared" si="28"/>
        <v>29911.368000000002</v>
      </c>
      <c r="G96" s="745">
        <v>5400</v>
      </c>
      <c r="H96" s="745">
        <f t="shared" si="29"/>
        <v>7477.8420000000006</v>
      </c>
      <c r="I96" s="799">
        <f t="shared" si="30"/>
        <v>72393.542000000001</v>
      </c>
      <c r="J96" s="745"/>
      <c r="K96" s="745"/>
      <c r="L96" s="745"/>
      <c r="M96" s="741">
        <v>480000</v>
      </c>
      <c r="N96" s="746"/>
    </row>
    <row r="97" spans="1:14" ht="24.95" customHeight="1" x14ac:dyDescent="0.25">
      <c r="A97" s="763">
        <v>20</v>
      </c>
      <c r="B97" s="744" t="s">
        <v>1246</v>
      </c>
      <c r="C97" s="744" t="s">
        <v>958</v>
      </c>
      <c r="D97" s="745">
        <v>149556.84</v>
      </c>
      <c r="E97" s="745">
        <f t="shared" si="27"/>
        <v>52344.893999999993</v>
      </c>
      <c r="F97" s="745">
        <f t="shared" si="28"/>
        <v>29911.368000000002</v>
      </c>
      <c r="G97" s="745">
        <v>5400</v>
      </c>
      <c r="H97" s="745">
        <f t="shared" si="29"/>
        <v>7477.8420000000006</v>
      </c>
      <c r="I97" s="799">
        <f t="shared" si="30"/>
        <v>72393.542000000001</v>
      </c>
      <c r="J97" s="745"/>
      <c r="K97" s="745"/>
      <c r="L97" s="745"/>
      <c r="M97" s="741">
        <v>480000</v>
      </c>
      <c r="N97" s="746"/>
    </row>
    <row r="98" spans="1:14" ht="24.95" customHeight="1" x14ac:dyDescent="0.25">
      <c r="A98" s="763">
        <v>21</v>
      </c>
      <c r="B98" s="744" t="s">
        <v>1247</v>
      </c>
      <c r="C98" s="744" t="s">
        <v>958</v>
      </c>
      <c r="D98" s="745">
        <v>149556.84</v>
      </c>
      <c r="E98" s="745">
        <f t="shared" si="27"/>
        <v>52344.893999999993</v>
      </c>
      <c r="F98" s="745">
        <f t="shared" si="28"/>
        <v>29911.368000000002</v>
      </c>
      <c r="G98" s="745">
        <v>5400</v>
      </c>
      <c r="H98" s="745">
        <f t="shared" si="29"/>
        <v>7477.8420000000006</v>
      </c>
      <c r="I98" s="799">
        <f t="shared" si="30"/>
        <v>72393.542000000001</v>
      </c>
      <c r="J98" s="745"/>
      <c r="K98" s="745"/>
      <c r="L98" s="745"/>
      <c r="M98" s="741">
        <v>480000</v>
      </c>
      <c r="N98" s="746"/>
    </row>
    <row r="99" spans="1:14" ht="24.95" customHeight="1" x14ac:dyDescent="0.25">
      <c r="A99" s="763">
        <v>22</v>
      </c>
      <c r="B99" s="744" t="s">
        <v>1248</v>
      </c>
      <c r="C99" s="744" t="s">
        <v>958</v>
      </c>
      <c r="D99" s="745">
        <v>149556.84</v>
      </c>
      <c r="E99" s="745">
        <f t="shared" si="27"/>
        <v>52344.893999999993</v>
      </c>
      <c r="F99" s="745">
        <f t="shared" si="28"/>
        <v>29911.368000000002</v>
      </c>
      <c r="G99" s="745">
        <v>5400</v>
      </c>
      <c r="H99" s="745">
        <f t="shared" si="29"/>
        <v>7477.8420000000006</v>
      </c>
      <c r="I99" s="799">
        <f t="shared" si="30"/>
        <v>72393.542000000001</v>
      </c>
      <c r="J99" s="745"/>
      <c r="K99" s="745"/>
      <c r="L99" s="745"/>
      <c r="M99" s="741">
        <v>480000</v>
      </c>
      <c r="N99" s="746"/>
    </row>
    <row r="100" spans="1:14" ht="24.95" customHeight="1" x14ac:dyDescent="0.25">
      <c r="A100" s="763">
        <v>23</v>
      </c>
      <c r="B100" s="744" t="s">
        <v>1249</v>
      </c>
      <c r="C100" s="744" t="s">
        <v>958</v>
      </c>
      <c r="D100" s="745">
        <v>149556.84</v>
      </c>
      <c r="E100" s="745">
        <f t="shared" si="27"/>
        <v>52344.893999999993</v>
      </c>
      <c r="F100" s="745">
        <f t="shared" si="28"/>
        <v>29911.368000000002</v>
      </c>
      <c r="G100" s="745">
        <v>5400</v>
      </c>
      <c r="H100" s="745">
        <f t="shared" si="29"/>
        <v>7477.8420000000006</v>
      </c>
      <c r="I100" s="799">
        <f t="shared" si="30"/>
        <v>72393.542000000001</v>
      </c>
      <c r="J100" s="745"/>
      <c r="K100" s="745"/>
      <c r="L100" s="745"/>
      <c r="M100" s="741">
        <v>480000</v>
      </c>
      <c r="N100" s="746"/>
    </row>
    <row r="101" spans="1:14" ht="24.95" customHeight="1" x14ac:dyDescent="0.25">
      <c r="A101" s="763">
        <v>24</v>
      </c>
      <c r="B101" s="744" t="s">
        <v>1250</v>
      </c>
      <c r="C101" s="744" t="s">
        <v>958</v>
      </c>
      <c r="D101" s="745">
        <v>149556.84</v>
      </c>
      <c r="E101" s="745">
        <f t="shared" ref="E101:E107" si="31">D101*35%</f>
        <v>52344.893999999993</v>
      </c>
      <c r="F101" s="745">
        <f t="shared" ref="F101:F107" si="32">D101*20%</f>
        <v>29911.368000000002</v>
      </c>
      <c r="G101" s="745">
        <v>5400</v>
      </c>
      <c r="H101" s="745">
        <f t="shared" ref="H101:H107" si="33">D101*5%</f>
        <v>7477.8420000000006</v>
      </c>
      <c r="I101" s="799">
        <f t="shared" ref="I101:I107" si="34">D101*5%+64915.7</f>
        <v>72393.542000000001</v>
      </c>
      <c r="J101" s="745"/>
      <c r="K101" s="745"/>
      <c r="L101" s="745"/>
      <c r="M101" s="741">
        <v>480000</v>
      </c>
      <c r="N101" s="746"/>
    </row>
    <row r="102" spans="1:14" ht="24.95" customHeight="1" x14ac:dyDescent="0.25">
      <c r="A102" s="763">
        <v>25</v>
      </c>
      <c r="B102" s="744" t="s">
        <v>1251</v>
      </c>
      <c r="C102" s="744" t="s">
        <v>958</v>
      </c>
      <c r="D102" s="745">
        <v>149556.84</v>
      </c>
      <c r="E102" s="745">
        <f t="shared" si="31"/>
        <v>52344.893999999993</v>
      </c>
      <c r="F102" s="745">
        <f t="shared" si="32"/>
        <v>29911.368000000002</v>
      </c>
      <c r="G102" s="745">
        <v>5400</v>
      </c>
      <c r="H102" s="745">
        <f t="shared" si="33"/>
        <v>7477.8420000000006</v>
      </c>
      <c r="I102" s="799">
        <f t="shared" si="34"/>
        <v>72393.542000000001</v>
      </c>
      <c r="J102" s="745"/>
      <c r="K102" s="745"/>
      <c r="L102" s="745"/>
      <c r="M102" s="741">
        <v>480000</v>
      </c>
      <c r="N102" s="746"/>
    </row>
    <row r="103" spans="1:14" ht="24.95" customHeight="1" x14ac:dyDescent="0.25">
      <c r="A103" s="763">
        <v>26</v>
      </c>
      <c r="B103" s="744" t="s">
        <v>1252</v>
      </c>
      <c r="C103" s="744" t="s">
        <v>958</v>
      </c>
      <c r="D103" s="745">
        <v>149556.84</v>
      </c>
      <c r="E103" s="745">
        <f t="shared" si="31"/>
        <v>52344.893999999993</v>
      </c>
      <c r="F103" s="745">
        <f t="shared" si="32"/>
        <v>29911.368000000002</v>
      </c>
      <c r="G103" s="745">
        <v>5400</v>
      </c>
      <c r="H103" s="745">
        <f t="shared" si="33"/>
        <v>7477.8420000000006</v>
      </c>
      <c r="I103" s="799">
        <f t="shared" si="34"/>
        <v>72393.542000000001</v>
      </c>
      <c r="J103" s="745"/>
      <c r="K103" s="745"/>
      <c r="L103" s="745"/>
      <c r="M103" s="741">
        <v>480000</v>
      </c>
      <c r="N103" s="746"/>
    </row>
    <row r="104" spans="1:14" ht="24.95" customHeight="1" x14ac:dyDescent="0.25">
      <c r="A104" s="763">
        <v>27</v>
      </c>
      <c r="B104" s="744" t="s">
        <v>1253</v>
      </c>
      <c r="C104" s="744" t="s">
        <v>958</v>
      </c>
      <c r="D104" s="745">
        <v>149556.84</v>
      </c>
      <c r="E104" s="745">
        <f t="shared" si="31"/>
        <v>52344.893999999993</v>
      </c>
      <c r="F104" s="745">
        <f t="shared" si="32"/>
        <v>29911.368000000002</v>
      </c>
      <c r="G104" s="745">
        <v>5400</v>
      </c>
      <c r="H104" s="745">
        <f t="shared" si="33"/>
        <v>7477.8420000000006</v>
      </c>
      <c r="I104" s="799">
        <f t="shared" si="34"/>
        <v>72393.542000000001</v>
      </c>
      <c r="J104" s="745"/>
      <c r="K104" s="745"/>
      <c r="L104" s="745"/>
      <c r="M104" s="741">
        <v>480000</v>
      </c>
      <c r="N104" s="746"/>
    </row>
    <row r="105" spans="1:14" ht="24.95" customHeight="1" x14ac:dyDescent="0.25">
      <c r="A105" s="763">
        <v>28</v>
      </c>
      <c r="B105" s="744" t="s">
        <v>1254</v>
      </c>
      <c r="C105" s="744" t="s">
        <v>958</v>
      </c>
      <c r="D105" s="745">
        <v>149556.84</v>
      </c>
      <c r="E105" s="745">
        <f t="shared" si="31"/>
        <v>52344.893999999993</v>
      </c>
      <c r="F105" s="745">
        <f t="shared" si="32"/>
        <v>29911.368000000002</v>
      </c>
      <c r="G105" s="745">
        <v>5400</v>
      </c>
      <c r="H105" s="745">
        <f t="shared" si="33"/>
        <v>7477.8420000000006</v>
      </c>
      <c r="I105" s="799">
        <f t="shared" si="34"/>
        <v>72393.542000000001</v>
      </c>
      <c r="J105" s="745"/>
      <c r="K105" s="745"/>
      <c r="L105" s="745"/>
      <c r="M105" s="741">
        <v>480000</v>
      </c>
      <c r="N105" s="746"/>
    </row>
    <row r="106" spans="1:14" ht="24.95" customHeight="1" x14ac:dyDescent="0.25">
      <c r="A106" s="763">
        <v>29</v>
      </c>
      <c r="B106" s="744" t="s">
        <v>1255</v>
      </c>
      <c r="C106" s="744" t="s">
        <v>958</v>
      </c>
      <c r="D106" s="745">
        <v>149556.84</v>
      </c>
      <c r="E106" s="745">
        <f t="shared" si="31"/>
        <v>52344.893999999993</v>
      </c>
      <c r="F106" s="745">
        <f t="shared" si="32"/>
        <v>29911.368000000002</v>
      </c>
      <c r="G106" s="745">
        <v>5400</v>
      </c>
      <c r="H106" s="745">
        <f t="shared" si="33"/>
        <v>7477.8420000000006</v>
      </c>
      <c r="I106" s="799">
        <f t="shared" si="34"/>
        <v>72393.542000000001</v>
      </c>
      <c r="J106" s="745"/>
      <c r="K106" s="745"/>
      <c r="L106" s="745"/>
      <c r="M106" s="741">
        <v>480000</v>
      </c>
      <c r="N106" s="746"/>
    </row>
    <row r="107" spans="1:14" ht="24.95" customHeight="1" x14ac:dyDescent="0.25">
      <c r="A107" s="763">
        <v>30</v>
      </c>
      <c r="B107" s="744" t="s">
        <v>1256</v>
      </c>
      <c r="C107" s="744" t="s">
        <v>958</v>
      </c>
      <c r="D107" s="745">
        <v>149556.84</v>
      </c>
      <c r="E107" s="745">
        <f t="shared" si="31"/>
        <v>52344.893999999993</v>
      </c>
      <c r="F107" s="745">
        <f t="shared" si="32"/>
        <v>29911.368000000002</v>
      </c>
      <c r="G107" s="745">
        <v>5400</v>
      </c>
      <c r="H107" s="745">
        <f t="shared" si="33"/>
        <v>7477.8420000000006</v>
      </c>
      <c r="I107" s="799">
        <f t="shared" si="34"/>
        <v>72393.542000000001</v>
      </c>
      <c r="J107" s="745"/>
      <c r="K107" s="745"/>
      <c r="L107" s="745"/>
      <c r="M107" s="741">
        <v>480000</v>
      </c>
      <c r="N107" s="746"/>
    </row>
    <row r="108" spans="1:14" ht="24.95" customHeight="1" x14ac:dyDescent="0.25">
      <c r="A108" s="763">
        <v>31</v>
      </c>
      <c r="B108" s="744" t="s">
        <v>1257</v>
      </c>
      <c r="C108" s="744" t="s">
        <v>959</v>
      </c>
      <c r="D108" s="800">
        <v>171463.08000000002</v>
      </c>
      <c r="E108" s="745">
        <f t="shared" si="27"/>
        <v>60012.078000000001</v>
      </c>
      <c r="F108" s="745">
        <f t="shared" si="28"/>
        <v>34292.616000000002</v>
      </c>
      <c r="G108" s="745">
        <v>5400</v>
      </c>
      <c r="H108" s="745">
        <f t="shared" si="29"/>
        <v>8573.1540000000005</v>
      </c>
      <c r="I108" s="799">
        <f t="shared" si="30"/>
        <v>73488.853999999992</v>
      </c>
      <c r="J108" s="745"/>
      <c r="K108" s="745"/>
      <c r="L108" s="745"/>
      <c r="M108" s="741">
        <v>480000</v>
      </c>
      <c r="N108" s="746"/>
    </row>
    <row r="109" spans="1:14" ht="24.95" customHeight="1" x14ac:dyDescent="0.25">
      <c r="A109" s="763">
        <v>32</v>
      </c>
      <c r="B109" s="744" t="s">
        <v>1258</v>
      </c>
      <c r="C109" s="744" t="s">
        <v>959</v>
      </c>
      <c r="D109" s="800">
        <v>171463.08000000002</v>
      </c>
      <c r="E109" s="745">
        <f t="shared" si="27"/>
        <v>60012.078000000001</v>
      </c>
      <c r="F109" s="745">
        <f t="shared" si="28"/>
        <v>34292.616000000002</v>
      </c>
      <c r="G109" s="745">
        <v>5400</v>
      </c>
      <c r="H109" s="745">
        <f t="shared" si="29"/>
        <v>8573.1540000000005</v>
      </c>
      <c r="I109" s="799">
        <f t="shared" si="30"/>
        <v>73488.853999999992</v>
      </c>
      <c r="J109" s="745"/>
      <c r="K109" s="745"/>
      <c r="L109" s="745"/>
      <c r="M109" s="741">
        <v>480000</v>
      </c>
      <c r="N109" s="746"/>
    </row>
    <row r="110" spans="1:14" ht="24.95" customHeight="1" x14ac:dyDescent="0.25">
      <c r="A110" s="763">
        <v>33</v>
      </c>
      <c r="B110" s="744" t="s">
        <v>1259</v>
      </c>
      <c r="C110" s="744" t="s">
        <v>959</v>
      </c>
      <c r="D110" s="800">
        <v>171463.08000000002</v>
      </c>
      <c r="E110" s="745">
        <f t="shared" si="27"/>
        <v>60012.078000000001</v>
      </c>
      <c r="F110" s="745">
        <f t="shared" si="28"/>
        <v>34292.616000000002</v>
      </c>
      <c r="G110" s="745">
        <v>5400</v>
      </c>
      <c r="H110" s="745">
        <f t="shared" si="29"/>
        <v>8573.1540000000005</v>
      </c>
      <c r="I110" s="799">
        <f t="shared" si="30"/>
        <v>73488.853999999992</v>
      </c>
      <c r="J110" s="745"/>
      <c r="K110" s="745"/>
      <c r="L110" s="745"/>
      <c r="M110" s="741">
        <v>480000</v>
      </c>
      <c r="N110" s="746"/>
    </row>
    <row r="111" spans="1:14" ht="24.95" customHeight="1" x14ac:dyDescent="0.25">
      <c r="A111" s="763">
        <v>34</v>
      </c>
      <c r="B111" s="744" t="s">
        <v>1260</v>
      </c>
      <c r="C111" s="744" t="s">
        <v>959</v>
      </c>
      <c r="D111" s="800">
        <v>171463.08000000002</v>
      </c>
      <c r="E111" s="745">
        <f t="shared" ref="E111:E112" si="35">D111*35%</f>
        <v>60012.078000000001</v>
      </c>
      <c r="F111" s="745">
        <f t="shared" ref="F111:F112" si="36">D111*20%</f>
        <v>34292.616000000002</v>
      </c>
      <c r="G111" s="745">
        <v>5400</v>
      </c>
      <c r="H111" s="745">
        <f t="shared" ref="H111:H112" si="37">D111*5%</f>
        <v>8573.1540000000005</v>
      </c>
      <c r="I111" s="799">
        <f t="shared" ref="I111:I112" si="38">D111*5%+64915.7</f>
        <v>73488.853999999992</v>
      </c>
      <c r="J111" s="745"/>
      <c r="K111" s="745"/>
      <c r="L111" s="745"/>
      <c r="M111" s="741">
        <v>480000</v>
      </c>
      <c r="N111" s="746"/>
    </row>
    <row r="112" spans="1:14" ht="24.95" customHeight="1" x14ac:dyDescent="0.25">
      <c r="A112" s="763">
        <v>35</v>
      </c>
      <c r="B112" s="744" t="s">
        <v>1261</v>
      </c>
      <c r="C112" s="801" t="s">
        <v>984</v>
      </c>
      <c r="D112" s="745">
        <v>209763</v>
      </c>
      <c r="E112" s="745">
        <f t="shared" si="35"/>
        <v>73417.049999999988</v>
      </c>
      <c r="F112" s="745">
        <f t="shared" si="36"/>
        <v>41952.600000000006</v>
      </c>
      <c r="G112" s="745">
        <v>5400</v>
      </c>
      <c r="H112" s="745">
        <f t="shared" si="37"/>
        <v>10488.150000000001</v>
      </c>
      <c r="I112" s="799">
        <f t="shared" si="38"/>
        <v>75403.850000000006</v>
      </c>
      <c r="J112" s="745"/>
      <c r="K112" s="745"/>
      <c r="L112" s="745"/>
      <c r="M112" s="741">
        <v>480000</v>
      </c>
      <c r="N112" s="746"/>
    </row>
    <row r="113" spans="1:14" ht="24.95" customHeight="1" x14ac:dyDescent="0.25">
      <c r="A113" s="763">
        <v>36</v>
      </c>
      <c r="B113" s="744" t="s">
        <v>1262</v>
      </c>
      <c r="C113" s="801" t="s">
        <v>984</v>
      </c>
      <c r="D113" s="745">
        <v>209763</v>
      </c>
      <c r="E113" s="745">
        <f t="shared" ref="E113:E119" si="39">D113*35%</f>
        <v>73417.049999999988</v>
      </c>
      <c r="F113" s="745">
        <f t="shared" ref="F113:F119" si="40">D113*20%</f>
        <v>41952.600000000006</v>
      </c>
      <c r="G113" s="745">
        <v>5400</v>
      </c>
      <c r="H113" s="745">
        <f t="shared" ref="H113:H119" si="41">D113*5%</f>
        <v>10488.150000000001</v>
      </c>
      <c r="I113" s="799">
        <f t="shared" ref="I113:I119" si="42">D113*5%+64915.7</f>
        <v>75403.850000000006</v>
      </c>
      <c r="J113" s="745"/>
      <c r="K113" s="745"/>
      <c r="L113" s="745"/>
      <c r="M113" s="741">
        <v>480000</v>
      </c>
      <c r="N113" s="746"/>
    </row>
    <row r="114" spans="1:14" ht="24.95" customHeight="1" x14ac:dyDescent="0.25">
      <c r="A114" s="763">
        <v>37</v>
      </c>
      <c r="B114" s="744" t="s">
        <v>1263</v>
      </c>
      <c r="C114" s="801" t="s">
        <v>984</v>
      </c>
      <c r="D114" s="745">
        <v>209763</v>
      </c>
      <c r="E114" s="745">
        <f t="shared" si="39"/>
        <v>73417.049999999988</v>
      </c>
      <c r="F114" s="745">
        <f t="shared" si="40"/>
        <v>41952.600000000006</v>
      </c>
      <c r="G114" s="745">
        <v>5400</v>
      </c>
      <c r="H114" s="745">
        <f t="shared" si="41"/>
        <v>10488.150000000001</v>
      </c>
      <c r="I114" s="799">
        <f t="shared" si="42"/>
        <v>75403.850000000006</v>
      </c>
      <c r="J114" s="745"/>
      <c r="K114" s="745"/>
      <c r="L114" s="745"/>
      <c r="M114" s="741">
        <v>480000</v>
      </c>
      <c r="N114" s="746"/>
    </row>
    <row r="115" spans="1:14" ht="24.95" customHeight="1" x14ac:dyDescent="0.25">
      <c r="A115" s="763">
        <v>38</v>
      </c>
      <c r="B115" s="744" t="s">
        <v>1264</v>
      </c>
      <c r="C115" s="801" t="s">
        <v>984</v>
      </c>
      <c r="D115" s="745">
        <v>209763</v>
      </c>
      <c r="E115" s="745">
        <f t="shared" si="39"/>
        <v>73417.049999999988</v>
      </c>
      <c r="F115" s="745">
        <f t="shared" si="40"/>
        <v>41952.600000000006</v>
      </c>
      <c r="G115" s="745">
        <v>5400</v>
      </c>
      <c r="H115" s="745">
        <f t="shared" si="41"/>
        <v>10488.150000000001</v>
      </c>
      <c r="I115" s="799">
        <f t="shared" si="42"/>
        <v>75403.850000000006</v>
      </c>
      <c r="J115" s="745"/>
      <c r="K115" s="745"/>
      <c r="L115" s="745"/>
      <c r="M115" s="741">
        <v>480000</v>
      </c>
      <c r="N115" s="746"/>
    </row>
    <row r="116" spans="1:14" ht="24.95" customHeight="1" x14ac:dyDescent="0.25">
      <c r="A116" s="763">
        <v>39</v>
      </c>
      <c r="B116" s="744" t="s">
        <v>1265</v>
      </c>
      <c r="C116" s="801" t="s">
        <v>984</v>
      </c>
      <c r="D116" s="745">
        <v>209763</v>
      </c>
      <c r="E116" s="745">
        <f t="shared" si="39"/>
        <v>73417.049999999988</v>
      </c>
      <c r="F116" s="745">
        <f t="shared" si="40"/>
        <v>41952.600000000006</v>
      </c>
      <c r="G116" s="745">
        <v>5400</v>
      </c>
      <c r="H116" s="745">
        <f t="shared" si="41"/>
        <v>10488.150000000001</v>
      </c>
      <c r="I116" s="799">
        <f t="shared" si="42"/>
        <v>75403.850000000006</v>
      </c>
      <c r="J116" s="745"/>
      <c r="K116" s="745"/>
      <c r="L116" s="745"/>
      <c r="M116" s="741">
        <v>480000</v>
      </c>
      <c r="N116" s="746"/>
    </row>
    <row r="117" spans="1:14" ht="24.95" customHeight="1" x14ac:dyDescent="0.25">
      <c r="A117" s="763">
        <v>40</v>
      </c>
      <c r="B117" s="744" t="s">
        <v>1266</v>
      </c>
      <c r="C117" s="801" t="s">
        <v>984</v>
      </c>
      <c r="D117" s="745">
        <v>209763</v>
      </c>
      <c r="E117" s="745">
        <f t="shared" si="39"/>
        <v>73417.049999999988</v>
      </c>
      <c r="F117" s="745">
        <f t="shared" si="40"/>
        <v>41952.600000000006</v>
      </c>
      <c r="G117" s="745">
        <v>5400</v>
      </c>
      <c r="H117" s="745">
        <f t="shared" si="41"/>
        <v>10488.150000000001</v>
      </c>
      <c r="I117" s="799">
        <f t="shared" si="42"/>
        <v>75403.850000000006</v>
      </c>
      <c r="J117" s="745"/>
      <c r="K117" s="745"/>
      <c r="L117" s="745"/>
      <c r="M117" s="741">
        <v>480000</v>
      </c>
      <c r="N117" s="746"/>
    </row>
    <row r="118" spans="1:14" ht="24.95" customHeight="1" x14ac:dyDescent="0.25">
      <c r="A118" s="763">
        <v>41</v>
      </c>
      <c r="B118" s="744" t="s">
        <v>1267</v>
      </c>
      <c r="C118" s="801" t="s">
        <v>984</v>
      </c>
      <c r="D118" s="745">
        <v>209763</v>
      </c>
      <c r="E118" s="745">
        <f t="shared" si="39"/>
        <v>73417.049999999988</v>
      </c>
      <c r="F118" s="745">
        <f t="shared" si="40"/>
        <v>41952.600000000006</v>
      </c>
      <c r="G118" s="745">
        <v>5400</v>
      </c>
      <c r="H118" s="745">
        <f t="shared" si="41"/>
        <v>10488.150000000001</v>
      </c>
      <c r="I118" s="799">
        <f t="shared" si="42"/>
        <v>75403.850000000006</v>
      </c>
      <c r="J118" s="745"/>
      <c r="K118" s="745"/>
      <c r="L118" s="745"/>
      <c r="M118" s="741">
        <v>480000</v>
      </c>
      <c r="N118" s="746"/>
    </row>
    <row r="119" spans="1:14" ht="24.95" customHeight="1" thickBot="1" x14ac:dyDescent="0.3">
      <c r="A119" s="763">
        <v>42</v>
      </c>
      <c r="B119" s="767" t="s">
        <v>1268</v>
      </c>
      <c r="C119" s="801" t="s">
        <v>984</v>
      </c>
      <c r="D119" s="745">
        <v>209763</v>
      </c>
      <c r="E119" s="745">
        <f t="shared" si="39"/>
        <v>73417.049999999988</v>
      </c>
      <c r="F119" s="745">
        <f t="shared" si="40"/>
        <v>41952.600000000006</v>
      </c>
      <c r="G119" s="745">
        <v>5400</v>
      </c>
      <c r="H119" s="745">
        <f t="shared" si="41"/>
        <v>10488.150000000001</v>
      </c>
      <c r="I119" s="799">
        <f t="shared" si="42"/>
        <v>75403.850000000006</v>
      </c>
      <c r="J119" s="768"/>
      <c r="K119" s="768"/>
      <c r="L119" s="768"/>
      <c r="M119" s="741">
        <v>480000</v>
      </c>
      <c r="N119" s="769"/>
    </row>
    <row r="120" spans="1:14" ht="24.95" customHeight="1" thickBot="1" x14ac:dyDescent="0.3">
      <c r="A120" s="798"/>
      <c r="B120" s="803" t="s">
        <v>993</v>
      </c>
      <c r="C120" s="732"/>
      <c r="D120" s="804">
        <f>SUM(D78:D119)</f>
        <v>6782976.7199999988</v>
      </c>
      <c r="E120" s="804">
        <f>SUM(E91:E119)</f>
        <v>1717247.91</v>
      </c>
      <c r="F120" s="804">
        <f t="shared" ref="F120:N120" si="43">SUM(F78:F119)</f>
        <v>1356595.3440000012</v>
      </c>
      <c r="G120" s="804">
        <f t="shared" si="43"/>
        <v>226800</v>
      </c>
      <c r="H120" s="804">
        <f t="shared" si="43"/>
        <v>339148.8360000003</v>
      </c>
      <c r="I120" s="804">
        <f t="shared" si="43"/>
        <v>3065608.2359999986</v>
      </c>
      <c r="J120" s="804">
        <f t="shared" si="43"/>
        <v>0</v>
      </c>
      <c r="K120" s="804">
        <f t="shared" si="43"/>
        <v>0</v>
      </c>
      <c r="L120" s="804">
        <f t="shared" si="43"/>
        <v>0</v>
      </c>
      <c r="M120" s="804">
        <f t="shared" si="43"/>
        <v>20160000</v>
      </c>
      <c r="N120" s="805">
        <f t="shared" si="43"/>
        <v>0</v>
      </c>
    </row>
    <row r="121" spans="1:14" ht="24.95" customHeight="1" x14ac:dyDescent="0.25">
      <c r="A121" s="806">
        <v>43</v>
      </c>
      <c r="B121" s="807" t="s">
        <v>1269</v>
      </c>
      <c r="C121" s="808" t="s">
        <v>975</v>
      </c>
      <c r="D121" s="740">
        <v>313230.33</v>
      </c>
      <c r="E121" s="740">
        <f t="shared" si="27"/>
        <v>109630.6155</v>
      </c>
      <c r="F121" s="740">
        <f>D121*20%</f>
        <v>62646.066000000006</v>
      </c>
      <c r="G121" s="740">
        <v>7560</v>
      </c>
      <c r="H121" s="740">
        <v>12955.1</v>
      </c>
      <c r="I121" s="740">
        <v>36955.1</v>
      </c>
      <c r="J121" s="740"/>
      <c r="K121" s="740"/>
      <c r="L121" s="740"/>
      <c r="M121" s="741">
        <v>480000</v>
      </c>
      <c r="N121" s="741"/>
    </row>
    <row r="122" spans="1:14" ht="24.95" customHeight="1" x14ac:dyDescent="0.25">
      <c r="A122" s="809">
        <v>44</v>
      </c>
      <c r="B122" s="744" t="s">
        <v>1270</v>
      </c>
      <c r="C122" s="808" t="s">
        <v>975</v>
      </c>
      <c r="D122" s="740">
        <v>313230.33</v>
      </c>
      <c r="E122" s="740">
        <f t="shared" ref="E122:E128" si="44">D122*35%</f>
        <v>109630.6155</v>
      </c>
      <c r="F122" s="740">
        <f t="shared" ref="F122:F128" si="45">D122*20%</f>
        <v>62646.066000000006</v>
      </c>
      <c r="G122" s="740">
        <v>7560</v>
      </c>
      <c r="H122" s="740">
        <v>12955.1</v>
      </c>
      <c r="I122" s="740">
        <v>36955.1</v>
      </c>
      <c r="J122" s="745"/>
      <c r="K122" s="745"/>
      <c r="L122" s="745"/>
      <c r="M122" s="741">
        <v>480000</v>
      </c>
      <c r="N122" s="746"/>
    </row>
    <row r="123" spans="1:14" ht="24.95" customHeight="1" x14ac:dyDescent="0.25">
      <c r="A123" s="809">
        <v>45</v>
      </c>
      <c r="B123" s="744" t="s">
        <v>1271</v>
      </c>
      <c r="C123" s="808" t="s">
        <v>975</v>
      </c>
      <c r="D123" s="740">
        <v>313230.33</v>
      </c>
      <c r="E123" s="740">
        <f t="shared" si="44"/>
        <v>109630.6155</v>
      </c>
      <c r="F123" s="740">
        <f t="shared" si="45"/>
        <v>62646.066000000006</v>
      </c>
      <c r="G123" s="740">
        <v>7560</v>
      </c>
      <c r="H123" s="740">
        <v>12955.1</v>
      </c>
      <c r="I123" s="740">
        <v>36955.1</v>
      </c>
      <c r="J123" s="745"/>
      <c r="K123" s="745"/>
      <c r="L123" s="745"/>
      <c r="M123" s="741">
        <v>480000</v>
      </c>
      <c r="N123" s="746"/>
    </row>
    <row r="124" spans="1:14" ht="24.95" customHeight="1" x14ac:dyDescent="0.25">
      <c r="A124" s="806">
        <v>46</v>
      </c>
      <c r="B124" s="744" t="s">
        <v>1272</v>
      </c>
      <c r="C124" s="808" t="s">
        <v>975</v>
      </c>
      <c r="D124" s="740">
        <v>313230.33</v>
      </c>
      <c r="E124" s="740">
        <f t="shared" si="44"/>
        <v>109630.6155</v>
      </c>
      <c r="F124" s="740">
        <f t="shared" si="45"/>
        <v>62646.066000000006</v>
      </c>
      <c r="G124" s="740">
        <v>7560</v>
      </c>
      <c r="H124" s="740">
        <v>12955.1</v>
      </c>
      <c r="I124" s="740">
        <v>36955.1</v>
      </c>
      <c r="J124" s="745"/>
      <c r="K124" s="745"/>
      <c r="L124" s="745"/>
      <c r="M124" s="741">
        <v>480000</v>
      </c>
      <c r="N124" s="746"/>
    </row>
    <row r="125" spans="1:14" ht="24.95" customHeight="1" x14ac:dyDescent="0.25">
      <c r="A125" s="809">
        <v>47</v>
      </c>
      <c r="B125" s="744" t="s">
        <v>1273</v>
      </c>
      <c r="C125" s="808" t="s">
        <v>975</v>
      </c>
      <c r="D125" s="740">
        <v>313230.33</v>
      </c>
      <c r="E125" s="740">
        <f t="shared" si="44"/>
        <v>109630.6155</v>
      </c>
      <c r="F125" s="740">
        <f t="shared" si="45"/>
        <v>62646.066000000006</v>
      </c>
      <c r="G125" s="740">
        <v>7560</v>
      </c>
      <c r="H125" s="740">
        <v>12955.1</v>
      </c>
      <c r="I125" s="740">
        <v>36955.1</v>
      </c>
      <c r="J125" s="745"/>
      <c r="K125" s="745"/>
      <c r="L125" s="745"/>
      <c r="M125" s="741">
        <v>480000</v>
      </c>
      <c r="N125" s="746"/>
    </row>
    <row r="126" spans="1:14" ht="24.95" customHeight="1" x14ac:dyDescent="0.25">
      <c r="A126" s="809">
        <v>48</v>
      </c>
      <c r="B126" s="744" t="s">
        <v>1273</v>
      </c>
      <c r="C126" s="808" t="s">
        <v>975</v>
      </c>
      <c r="D126" s="740">
        <v>313230.33</v>
      </c>
      <c r="E126" s="740">
        <f t="shared" si="44"/>
        <v>109630.6155</v>
      </c>
      <c r="F126" s="740">
        <f t="shared" si="45"/>
        <v>62646.066000000006</v>
      </c>
      <c r="G126" s="740">
        <v>7560</v>
      </c>
      <c r="H126" s="740">
        <v>12955.1</v>
      </c>
      <c r="I126" s="740">
        <v>36955.1</v>
      </c>
      <c r="J126" s="745"/>
      <c r="K126" s="745"/>
      <c r="L126" s="745"/>
      <c r="M126" s="741">
        <v>480000</v>
      </c>
      <c r="N126" s="746"/>
    </row>
    <row r="127" spans="1:14" ht="24.95" customHeight="1" x14ac:dyDescent="0.25">
      <c r="A127" s="806">
        <v>49</v>
      </c>
      <c r="B127" s="744" t="s">
        <v>1274</v>
      </c>
      <c r="C127" s="808" t="s">
        <v>975</v>
      </c>
      <c r="D127" s="740">
        <v>313230.33</v>
      </c>
      <c r="E127" s="740">
        <f t="shared" si="44"/>
        <v>109630.6155</v>
      </c>
      <c r="F127" s="740">
        <f t="shared" si="45"/>
        <v>62646.066000000006</v>
      </c>
      <c r="G127" s="740">
        <v>7560</v>
      </c>
      <c r="H127" s="740">
        <v>12955.1</v>
      </c>
      <c r="I127" s="740">
        <v>36955.1</v>
      </c>
      <c r="J127" s="745"/>
      <c r="K127" s="745"/>
      <c r="L127" s="745"/>
      <c r="M127" s="741">
        <v>480000</v>
      </c>
      <c r="N127" s="746"/>
    </row>
    <row r="128" spans="1:14" ht="24.95" customHeight="1" x14ac:dyDescent="0.25">
      <c r="A128" s="809">
        <v>50</v>
      </c>
      <c r="B128" s="744" t="s">
        <v>1275</v>
      </c>
      <c r="C128" s="810" t="s">
        <v>1282</v>
      </c>
      <c r="D128" s="745">
        <v>394936.44</v>
      </c>
      <c r="E128" s="745">
        <f t="shared" si="44"/>
        <v>138227.75399999999</v>
      </c>
      <c r="F128" s="745">
        <f t="shared" si="45"/>
        <v>78987.288</v>
      </c>
      <c r="G128" s="740">
        <v>7560</v>
      </c>
      <c r="H128" s="740">
        <v>12955.1</v>
      </c>
      <c r="I128" s="740">
        <v>36955.1</v>
      </c>
      <c r="J128" s="745"/>
      <c r="K128" s="745"/>
      <c r="L128" s="745"/>
      <c r="M128" s="741">
        <v>480000</v>
      </c>
      <c r="N128" s="746"/>
    </row>
    <row r="129" spans="1:14" ht="24.95" customHeight="1" x14ac:dyDescent="0.25">
      <c r="A129" s="809">
        <v>51</v>
      </c>
      <c r="B129" s="744" t="s">
        <v>1276</v>
      </c>
      <c r="C129" s="810" t="s">
        <v>1282</v>
      </c>
      <c r="D129" s="745">
        <v>394936.44</v>
      </c>
      <c r="E129" s="745">
        <f t="shared" ref="E129:E134" si="46">D129*35%</f>
        <v>138227.75399999999</v>
      </c>
      <c r="F129" s="745">
        <f t="shared" ref="F129:F134" si="47">D129*20%</f>
        <v>78987.288</v>
      </c>
      <c r="G129" s="740">
        <v>7560</v>
      </c>
      <c r="H129" s="740">
        <v>12955.1</v>
      </c>
      <c r="I129" s="740">
        <v>36955.1</v>
      </c>
      <c r="J129" s="745"/>
      <c r="K129" s="745"/>
      <c r="L129" s="745"/>
      <c r="M129" s="741">
        <v>480000</v>
      </c>
      <c r="N129" s="746"/>
    </row>
    <row r="130" spans="1:14" ht="24.95" customHeight="1" x14ac:dyDescent="0.25">
      <c r="A130" s="806">
        <v>52</v>
      </c>
      <c r="B130" s="744" t="s">
        <v>1277</v>
      </c>
      <c r="C130" s="810" t="s">
        <v>1282</v>
      </c>
      <c r="D130" s="745">
        <v>394936.44</v>
      </c>
      <c r="E130" s="745">
        <f t="shared" si="46"/>
        <v>138227.75399999999</v>
      </c>
      <c r="F130" s="745">
        <f t="shared" si="47"/>
        <v>78987.288</v>
      </c>
      <c r="G130" s="740">
        <v>7560</v>
      </c>
      <c r="H130" s="740">
        <v>12955.1</v>
      </c>
      <c r="I130" s="740">
        <v>36955.1</v>
      </c>
      <c r="J130" s="745"/>
      <c r="K130" s="745"/>
      <c r="L130" s="745"/>
      <c r="M130" s="741">
        <v>480000</v>
      </c>
      <c r="N130" s="746"/>
    </row>
    <row r="131" spans="1:14" ht="24.95" customHeight="1" x14ac:dyDescent="0.25">
      <c r="A131" s="809">
        <v>53</v>
      </c>
      <c r="B131" s="744" t="s">
        <v>1278</v>
      </c>
      <c r="C131" s="810" t="s">
        <v>1282</v>
      </c>
      <c r="D131" s="745">
        <v>394936.44</v>
      </c>
      <c r="E131" s="745">
        <f t="shared" si="46"/>
        <v>138227.75399999999</v>
      </c>
      <c r="F131" s="745">
        <f t="shared" si="47"/>
        <v>78987.288</v>
      </c>
      <c r="G131" s="740">
        <v>7560</v>
      </c>
      <c r="H131" s="740">
        <v>12955.1</v>
      </c>
      <c r="I131" s="740">
        <v>36955.1</v>
      </c>
      <c r="J131" s="745"/>
      <c r="K131" s="745"/>
      <c r="L131" s="745"/>
      <c r="M131" s="741">
        <v>480000</v>
      </c>
      <c r="N131" s="746"/>
    </row>
    <row r="132" spans="1:14" ht="24.95" customHeight="1" x14ac:dyDescent="0.25">
      <c r="A132" s="809">
        <v>54</v>
      </c>
      <c r="B132" s="744" t="s">
        <v>1279</v>
      </c>
      <c r="C132" s="810" t="s">
        <v>1282</v>
      </c>
      <c r="D132" s="745">
        <v>394936.44</v>
      </c>
      <c r="E132" s="745">
        <f t="shared" si="46"/>
        <v>138227.75399999999</v>
      </c>
      <c r="F132" s="745">
        <f t="shared" si="47"/>
        <v>78987.288</v>
      </c>
      <c r="G132" s="740">
        <v>7560</v>
      </c>
      <c r="H132" s="740">
        <v>12955.1</v>
      </c>
      <c r="I132" s="740">
        <v>36955.1</v>
      </c>
      <c r="J132" s="745"/>
      <c r="K132" s="745"/>
      <c r="L132" s="745"/>
      <c r="M132" s="741">
        <v>480000</v>
      </c>
      <c r="N132" s="746"/>
    </row>
    <row r="133" spans="1:14" ht="24.95" customHeight="1" x14ac:dyDescent="0.25">
      <c r="A133" s="806">
        <v>55</v>
      </c>
      <c r="B133" s="744" t="s">
        <v>1280</v>
      </c>
      <c r="C133" s="810" t="s">
        <v>1282</v>
      </c>
      <c r="D133" s="745">
        <v>394936.44</v>
      </c>
      <c r="E133" s="745">
        <f t="shared" si="46"/>
        <v>138227.75399999999</v>
      </c>
      <c r="F133" s="745">
        <f t="shared" si="47"/>
        <v>78987.288</v>
      </c>
      <c r="G133" s="740">
        <v>7560</v>
      </c>
      <c r="H133" s="740">
        <v>12955.1</v>
      </c>
      <c r="I133" s="740">
        <v>36955.1</v>
      </c>
      <c r="J133" s="745"/>
      <c r="K133" s="745"/>
      <c r="L133" s="745"/>
      <c r="M133" s="741">
        <v>480000</v>
      </c>
      <c r="N133" s="746"/>
    </row>
    <row r="134" spans="1:14" ht="24.95" customHeight="1" x14ac:dyDescent="0.25">
      <c r="A134" s="809">
        <v>56</v>
      </c>
      <c r="B134" s="744" t="s">
        <v>1281</v>
      </c>
      <c r="C134" s="810" t="s">
        <v>1282</v>
      </c>
      <c r="D134" s="745">
        <v>394936.44</v>
      </c>
      <c r="E134" s="745">
        <f t="shared" si="46"/>
        <v>138227.75399999999</v>
      </c>
      <c r="F134" s="745">
        <f t="shared" si="47"/>
        <v>78987.288</v>
      </c>
      <c r="G134" s="740">
        <v>7560</v>
      </c>
      <c r="H134" s="740">
        <v>12955.1</v>
      </c>
      <c r="I134" s="740">
        <v>36955.1</v>
      </c>
      <c r="J134" s="745"/>
      <c r="K134" s="745"/>
      <c r="L134" s="745"/>
      <c r="M134" s="741">
        <v>480000</v>
      </c>
      <c r="N134" s="746"/>
    </row>
    <row r="135" spans="1:14" ht="24.95" customHeight="1" x14ac:dyDescent="0.25">
      <c r="A135" s="809">
        <v>57</v>
      </c>
      <c r="B135" s="744" t="s">
        <v>1283</v>
      </c>
      <c r="C135" s="744" t="s">
        <v>961</v>
      </c>
      <c r="D135" s="745">
        <v>466701</v>
      </c>
      <c r="E135" s="745">
        <f t="shared" si="27"/>
        <v>163345.34999999998</v>
      </c>
      <c r="F135" s="745">
        <f t="shared" ref="F135:F138" si="48">D135*20%</f>
        <v>93340.200000000012</v>
      </c>
      <c r="G135" s="745">
        <v>7560</v>
      </c>
      <c r="H135" s="745">
        <v>23335.050000000003</v>
      </c>
      <c r="I135" s="745">
        <v>47335.05</v>
      </c>
      <c r="J135" s="745"/>
      <c r="K135" s="745"/>
      <c r="L135" s="745"/>
      <c r="M135" s="741">
        <v>480000</v>
      </c>
      <c r="N135" s="746"/>
    </row>
    <row r="136" spans="1:14" ht="24.95" customHeight="1" x14ac:dyDescent="0.25">
      <c r="A136" s="806">
        <v>58</v>
      </c>
      <c r="B136" s="744" t="s">
        <v>1284</v>
      </c>
      <c r="C136" s="744" t="s">
        <v>961</v>
      </c>
      <c r="D136" s="745">
        <v>466701</v>
      </c>
      <c r="E136" s="745">
        <f t="shared" si="27"/>
        <v>163345.34999999998</v>
      </c>
      <c r="F136" s="745">
        <f t="shared" si="48"/>
        <v>93340.200000000012</v>
      </c>
      <c r="G136" s="745">
        <v>7560</v>
      </c>
      <c r="H136" s="745">
        <v>23335.050000000003</v>
      </c>
      <c r="I136" s="745">
        <v>47335.05</v>
      </c>
      <c r="J136" s="745"/>
      <c r="K136" s="745"/>
      <c r="L136" s="745"/>
      <c r="M136" s="741">
        <v>480000</v>
      </c>
      <c r="N136" s="746"/>
    </row>
    <row r="137" spans="1:14" ht="24.95" customHeight="1" x14ac:dyDescent="0.25">
      <c r="A137" s="809">
        <v>59</v>
      </c>
      <c r="B137" s="744" t="s">
        <v>1285</v>
      </c>
      <c r="C137" s="744" t="s">
        <v>961</v>
      </c>
      <c r="D137" s="745">
        <v>466701</v>
      </c>
      <c r="E137" s="745">
        <f t="shared" si="27"/>
        <v>163345.34999999998</v>
      </c>
      <c r="F137" s="745">
        <f t="shared" si="48"/>
        <v>93340.200000000012</v>
      </c>
      <c r="G137" s="745">
        <v>7560</v>
      </c>
      <c r="H137" s="745">
        <v>23335.050000000003</v>
      </c>
      <c r="I137" s="745">
        <v>47335.05</v>
      </c>
      <c r="J137" s="745"/>
      <c r="K137" s="745"/>
      <c r="L137" s="745"/>
      <c r="M137" s="741">
        <v>480000</v>
      </c>
      <c r="N137" s="746"/>
    </row>
    <row r="138" spans="1:14" ht="24.95" customHeight="1" x14ac:dyDescent="0.25">
      <c r="A138" s="809">
        <v>60</v>
      </c>
      <c r="B138" s="744" t="s">
        <v>1286</v>
      </c>
      <c r="C138" s="744" t="s">
        <v>1296</v>
      </c>
      <c r="D138" s="745">
        <v>567181</v>
      </c>
      <c r="E138" s="745">
        <f t="shared" si="27"/>
        <v>198513.34999999998</v>
      </c>
      <c r="F138" s="745">
        <f t="shared" si="48"/>
        <v>113436.20000000001</v>
      </c>
      <c r="G138" s="745">
        <v>8640</v>
      </c>
      <c r="H138" s="745">
        <v>23244.15</v>
      </c>
      <c r="I138" s="745">
        <v>47244.15</v>
      </c>
      <c r="J138" s="745"/>
      <c r="K138" s="745"/>
      <c r="L138" s="745"/>
      <c r="M138" s="741">
        <v>480000</v>
      </c>
      <c r="N138" s="746"/>
    </row>
    <row r="139" spans="1:14" ht="24.95" customHeight="1" x14ac:dyDescent="0.25">
      <c r="A139" s="806">
        <v>61</v>
      </c>
      <c r="B139" s="744" t="s">
        <v>1287</v>
      </c>
      <c r="C139" s="744" t="s">
        <v>1296</v>
      </c>
      <c r="D139" s="745">
        <v>567181</v>
      </c>
      <c r="E139" s="745">
        <f t="shared" ref="E139:E147" si="49">D139*35%</f>
        <v>198513.34999999998</v>
      </c>
      <c r="F139" s="745">
        <f t="shared" ref="F139:F147" si="50">D139*20%</f>
        <v>113436.20000000001</v>
      </c>
      <c r="G139" s="745">
        <v>8640</v>
      </c>
      <c r="H139" s="745">
        <v>23244.15</v>
      </c>
      <c r="I139" s="745">
        <v>47244.15</v>
      </c>
      <c r="J139" s="745"/>
      <c r="K139" s="745"/>
      <c r="L139" s="745"/>
      <c r="M139" s="741">
        <v>480000</v>
      </c>
      <c r="N139" s="746"/>
    </row>
    <row r="140" spans="1:14" ht="24.95" customHeight="1" x14ac:dyDescent="0.25">
      <c r="A140" s="809">
        <v>62</v>
      </c>
      <c r="B140" s="744" t="s">
        <v>1288</v>
      </c>
      <c r="C140" s="744" t="s">
        <v>1296</v>
      </c>
      <c r="D140" s="745">
        <v>567181</v>
      </c>
      <c r="E140" s="745">
        <f t="shared" si="49"/>
        <v>198513.34999999998</v>
      </c>
      <c r="F140" s="745">
        <f t="shared" si="50"/>
        <v>113436.20000000001</v>
      </c>
      <c r="G140" s="745">
        <v>8640</v>
      </c>
      <c r="H140" s="745">
        <v>23244.15</v>
      </c>
      <c r="I140" s="745">
        <v>47244.15</v>
      </c>
      <c r="J140" s="745"/>
      <c r="K140" s="745"/>
      <c r="L140" s="745"/>
      <c r="M140" s="741">
        <v>480000</v>
      </c>
      <c r="N140" s="746"/>
    </row>
    <row r="141" spans="1:14" ht="24.95" customHeight="1" x14ac:dyDescent="0.25">
      <c r="A141" s="809">
        <v>63</v>
      </c>
      <c r="B141" s="744" t="s">
        <v>1289</v>
      </c>
      <c r="C141" s="744" t="s">
        <v>1296</v>
      </c>
      <c r="D141" s="745">
        <v>567181</v>
      </c>
      <c r="E141" s="745">
        <f t="shared" si="49"/>
        <v>198513.34999999998</v>
      </c>
      <c r="F141" s="745">
        <f t="shared" si="50"/>
        <v>113436.20000000001</v>
      </c>
      <c r="G141" s="745">
        <v>8640</v>
      </c>
      <c r="H141" s="745">
        <v>23244.15</v>
      </c>
      <c r="I141" s="745">
        <v>47244.15</v>
      </c>
      <c r="J141" s="745"/>
      <c r="K141" s="745"/>
      <c r="L141" s="745"/>
      <c r="M141" s="741">
        <v>480000</v>
      </c>
      <c r="N141" s="746"/>
    </row>
    <row r="142" spans="1:14" ht="24.95" customHeight="1" x14ac:dyDescent="0.25">
      <c r="A142" s="806">
        <v>64</v>
      </c>
      <c r="B142" s="744" t="s">
        <v>1290</v>
      </c>
      <c r="C142" s="744" t="s">
        <v>1296</v>
      </c>
      <c r="D142" s="745">
        <v>567181</v>
      </c>
      <c r="E142" s="745">
        <f t="shared" si="49"/>
        <v>198513.34999999998</v>
      </c>
      <c r="F142" s="745">
        <f t="shared" si="50"/>
        <v>113436.20000000001</v>
      </c>
      <c r="G142" s="745">
        <v>8640</v>
      </c>
      <c r="H142" s="745">
        <v>23244.15</v>
      </c>
      <c r="I142" s="745">
        <v>47244.15</v>
      </c>
      <c r="J142" s="745"/>
      <c r="K142" s="745"/>
      <c r="L142" s="745"/>
      <c r="M142" s="741">
        <v>480000</v>
      </c>
      <c r="N142" s="746"/>
    </row>
    <row r="143" spans="1:14" ht="24.95" customHeight="1" x14ac:dyDescent="0.25">
      <c r="A143" s="809">
        <v>65</v>
      </c>
      <c r="B143" s="744" t="s">
        <v>1291</v>
      </c>
      <c r="C143" s="744" t="s">
        <v>1296</v>
      </c>
      <c r="D143" s="745">
        <v>567181</v>
      </c>
      <c r="E143" s="745">
        <f t="shared" si="49"/>
        <v>198513.34999999998</v>
      </c>
      <c r="F143" s="745">
        <f t="shared" si="50"/>
        <v>113436.20000000001</v>
      </c>
      <c r="G143" s="745">
        <v>8640</v>
      </c>
      <c r="H143" s="745">
        <v>23244.15</v>
      </c>
      <c r="I143" s="745">
        <v>47244.15</v>
      </c>
      <c r="J143" s="745"/>
      <c r="K143" s="745"/>
      <c r="L143" s="745"/>
      <c r="M143" s="741">
        <v>480000</v>
      </c>
      <c r="N143" s="746"/>
    </row>
    <row r="144" spans="1:14" ht="24.95" customHeight="1" x14ac:dyDescent="0.25">
      <c r="A144" s="809">
        <v>66</v>
      </c>
      <c r="B144" s="744" t="s">
        <v>1292</v>
      </c>
      <c r="C144" s="744" t="s">
        <v>1296</v>
      </c>
      <c r="D144" s="745">
        <v>567181</v>
      </c>
      <c r="E144" s="745">
        <f t="shared" si="49"/>
        <v>198513.34999999998</v>
      </c>
      <c r="F144" s="745">
        <f t="shared" si="50"/>
        <v>113436.20000000001</v>
      </c>
      <c r="G144" s="745">
        <v>8640</v>
      </c>
      <c r="H144" s="745">
        <v>23244.15</v>
      </c>
      <c r="I144" s="745">
        <v>47244.15</v>
      </c>
      <c r="J144" s="745"/>
      <c r="K144" s="745"/>
      <c r="L144" s="745"/>
      <c r="M144" s="741">
        <v>480000</v>
      </c>
      <c r="N144" s="746"/>
    </row>
    <row r="145" spans="1:14" ht="24.95" customHeight="1" x14ac:dyDescent="0.25">
      <c r="A145" s="806">
        <v>67</v>
      </c>
      <c r="B145" s="744" t="s">
        <v>1293</v>
      </c>
      <c r="C145" s="744" t="s">
        <v>1296</v>
      </c>
      <c r="D145" s="745">
        <v>567181</v>
      </c>
      <c r="E145" s="745">
        <f t="shared" si="49"/>
        <v>198513.34999999998</v>
      </c>
      <c r="F145" s="745">
        <f t="shared" si="50"/>
        <v>113436.20000000001</v>
      </c>
      <c r="G145" s="745">
        <v>8640</v>
      </c>
      <c r="H145" s="745">
        <v>23244.15</v>
      </c>
      <c r="I145" s="745">
        <v>47244.15</v>
      </c>
      <c r="J145" s="745"/>
      <c r="K145" s="745"/>
      <c r="L145" s="745"/>
      <c r="M145" s="741">
        <v>480000</v>
      </c>
      <c r="N145" s="746"/>
    </row>
    <row r="146" spans="1:14" ht="24.95" customHeight="1" x14ac:dyDescent="0.25">
      <c r="A146" s="809">
        <v>68</v>
      </c>
      <c r="B146" s="744" t="s">
        <v>1294</v>
      </c>
      <c r="C146" s="744" t="s">
        <v>1296</v>
      </c>
      <c r="D146" s="745">
        <v>567181</v>
      </c>
      <c r="E146" s="745">
        <f t="shared" si="49"/>
        <v>198513.34999999998</v>
      </c>
      <c r="F146" s="745">
        <f t="shared" si="50"/>
        <v>113436.20000000001</v>
      </c>
      <c r="G146" s="745">
        <v>8640</v>
      </c>
      <c r="H146" s="745">
        <v>23244.15</v>
      </c>
      <c r="I146" s="745">
        <v>47244.15</v>
      </c>
      <c r="J146" s="745"/>
      <c r="K146" s="745"/>
      <c r="L146" s="745"/>
      <c r="M146" s="741">
        <v>480000</v>
      </c>
      <c r="N146" s="746"/>
    </row>
    <row r="147" spans="1:14" ht="24.95" customHeight="1" x14ac:dyDescent="0.25">
      <c r="A147" s="809">
        <v>69</v>
      </c>
      <c r="B147" s="767" t="s">
        <v>1295</v>
      </c>
      <c r="C147" s="744" t="s">
        <v>1296</v>
      </c>
      <c r="D147" s="745">
        <v>567181</v>
      </c>
      <c r="E147" s="745">
        <f t="shared" si="49"/>
        <v>198513.34999999998</v>
      </c>
      <c r="F147" s="745">
        <f t="shared" si="50"/>
        <v>113436.20000000001</v>
      </c>
      <c r="G147" s="745">
        <v>8640</v>
      </c>
      <c r="H147" s="745">
        <v>23244.15</v>
      </c>
      <c r="I147" s="745">
        <v>47244.15</v>
      </c>
      <c r="J147" s="745"/>
      <c r="K147" s="745"/>
      <c r="L147" s="745"/>
      <c r="M147" s="741">
        <v>480000</v>
      </c>
      <c r="N147" s="746"/>
    </row>
    <row r="148" spans="1:14" ht="24.95" customHeight="1" x14ac:dyDescent="0.25">
      <c r="A148" s="806">
        <v>70</v>
      </c>
      <c r="B148" s="767" t="s">
        <v>1303</v>
      </c>
      <c r="C148" s="744" t="s">
        <v>1296</v>
      </c>
      <c r="D148" s="745">
        <v>567181</v>
      </c>
      <c r="E148" s="745">
        <f t="shared" ref="E148:E151" si="51">D148*35%</f>
        <v>198513.34999999998</v>
      </c>
      <c r="F148" s="745">
        <f t="shared" ref="F148:F151" si="52">D148*20%</f>
        <v>113436.20000000001</v>
      </c>
      <c r="G148" s="745">
        <v>8640</v>
      </c>
      <c r="H148" s="745">
        <v>23244.15</v>
      </c>
      <c r="I148" s="745">
        <v>47244.15</v>
      </c>
      <c r="J148" s="745"/>
      <c r="K148" s="745"/>
      <c r="L148" s="745"/>
      <c r="M148" s="741">
        <v>480000</v>
      </c>
      <c r="N148" s="746"/>
    </row>
    <row r="149" spans="1:14" ht="24.95" customHeight="1" x14ac:dyDescent="0.25">
      <c r="A149" s="809">
        <v>71</v>
      </c>
      <c r="B149" s="767" t="s">
        <v>1304</v>
      </c>
      <c r="C149" s="744" t="s">
        <v>1296</v>
      </c>
      <c r="D149" s="745">
        <v>567181</v>
      </c>
      <c r="E149" s="745">
        <f t="shared" si="51"/>
        <v>198513.34999999998</v>
      </c>
      <c r="F149" s="745">
        <f t="shared" si="52"/>
        <v>113436.20000000001</v>
      </c>
      <c r="G149" s="745">
        <v>8640</v>
      </c>
      <c r="H149" s="745">
        <v>23244.15</v>
      </c>
      <c r="I149" s="745">
        <v>47244.15</v>
      </c>
      <c r="J149" s="745"/>
      <c r="K149" s="745"/>
      <c r="L149" s="745"/>
      <c r="M149" s="741">
        <v>480000</v>
      </c>
      <c r="N149" s="746"/>
    </row>
    <row r="150" spans="1:14" ht="24.95" customHeight="1" x14ac:dyDescent="0.25">
      <c r="A150" s="809">
        <v>72</v>
      </c>
      <c r="B150" s="767" t="s">
        <v>1305</v>
      </c>
      <c r="C150" s="744" t="s">
        <v>971</v>
      </c>
      <c r="D150" s="745">
        <v>611989.44000000029</v>
      </c>
      <c r="E150" s="745">
        <f t="shared" si="51"/>
        <v>214196.30400000009</v>
      </c>
      <c r="F150" s="745">
        <f t="shared" si="52"/>
        <v>122397.88800000006</v>
      </c>
      <c r="G150" s="745">
        <v>8640</v>
      </c>
      <c r="H150" s="745">
        <v>23244.15</v>
      </c>
      <c r="I150" s="745">
        <v>47244.15</v>
      </c>
      <c r="J150" s="745"/>
      <c r="K150" s="745"/>
      <c r="L150" s="745"/>
      <c r="M150" s="741">
        <v>480000</v>
      </c>
      <c r="N150" s="746"/>
    </row>
    <row r="151" spans="1:14" ht="24.95" customHeight="1" x14ac:dyDescent="0.25">
      <c r="A151" s="806">
        <v>73</v>
      </c>
      <c r="B151" s="767" t="s">
        <v>1306</v>
      </c>
      <c r="C151" s="744" t="s">
        <v>971</v>
      </c>
      <c r="D151" s="745">
        <v>611989.44000000029</v>
      </c>
      <c r="E151" s="745">
        <f t="shared" si="51"/>
        <v>214196.30400000009</v>
      </c>
      <c r="F151" s="745">
        <f t="shared" si="52"/>
        <v>122397.88800000006</v>
      </c>
      <c r="G151" s="745">
        <v>8640</v>
      </c>
      <c r="H151" s="745">
        <v>23244.15</v>
      </c>
      <c r="I151" s="745">
        <v>47244.15</v>
      </c>
      <c r="J151" s="745"/>
      <c r="K151" s="745"/>
      <c r="L151" s="745"/>
      <c r="M151" s="741">
        <v>480000</v>
      </c>
      <c r="N151" s="746"/>
    </row>
    <row r="152" spans="1:14" ht="24.95" customHeight="1" x14ac:dyDescent="0.25">
      <c r="A152" s="809">
        <v>74</v>
      </c>
      <c r="B152" s="744" t="s">
        <v>1297</v>
      </c>
      <c r="C152" s="744" t="s">
        <v>971</v>
      </c>
      <c r="D152" s="745">
        <v>611989.44000000029</v>
      </c>
      <c r="E152" s="745">
        <f t="shared" ref="E152:E157" si="53">D152*35%</f>
        <v>214196.30400000009</v>
      </c>
      <c r="F152" s="745">
        <f t="shared" ref="F152:F157" si="54">D152*20%</f>
        <v>122397.88800000006</v>
      </c>
      <c r="G152" s="745">
        <v>8640</v>
      </c>
      <c r="H152" s="745">
        <v>23244.15</v>
      </c>
      <c r="I152" s="745">
        <v>47244.15</v>
      </c>
      <c r="J152" s="745"/>
      <c r="K152" s="745"/>
      <c r="L152" s="745"/>
      <c r="M152" s="741">
        <v>480000</v>
      </c>
      <c r="N152" s="746"/>
    </row>
    <row r="153" spans="1:14" ht="24.95" customHeight="1" x14ac:dyDescent="0.25">
      <c r="A153" s="809">
        <v>75</v>
      </c>
      <c r="B153" s="744" t="s">
        <v>1298</v>
      </c>
      <c r="C153" s="744" t="s">
        <v>971</v>
      </c>
      <c r="D153" s="745">
        <v>611989.44000000029</v>
      </c>
      <c r="E153" s="745">
        <f t="shared" si="53"/>
        <v>214196.30400000009</v>
      </c>
      <c r="F153" s="745">
        <f t="shared" si="54"/>
        <v>122397.88800000006</v>
      </c>
      <c r="G153" s="745">
        <v>8640</v>
      </c>
      <c r="H153" s="745">
        <v>23244.15</v>
      </c>
      <c r="I153" s="745">
        <v>47244.15</v>
      </c>
      <c r="J153" s="745"/>
      <c r="K153" s="745"/>
      <c r="L153" s="745"/>
      <c r="M153" s="741">
        <v>480000</v>
      </c>
      <c r="N153" s="746"/>
    </row>
    <row r="154" spans="1:14" ht="24.95" customHeight="1" x14ac:dyDescent="0.25">
      <c r="A154" s="806">
        <v>76</v>
      </c>
      <c r="B154" s="744" t="s">
        <v>1299</v>
      </c>
      <c r="C154" s="744" t="s">
        <v>971</v>
      </c>
      <c r="D154" s="745">
        <v>611989.44000000029</v>
      </c>
      <c r="E154" s="745">
        <f t="shared" si="53"/>
        <v>214196.30400000009</v>
      </c>
      <c r="F154" s="745">
        <f t="shared" si="54"/>
        <v>122397.88800000006</v>
      </c>
      <c r="G154" s="745">
        <v>8640</v>
      </c>
      <c r="H154" s="745">
        <v>23244.15</v>
      </c>
      <c r="I154" s="745">
        <v>47244.15</v>
      </c>
      <c r="J154" s="745"/>
      <c r="K154" s="745"/>
      <c r="L154" s="745"/>
      <c r="M154" s="741">
        <v>480000</v>
      </c>
      <c r="N154" s="746"/>
    </row>
    <row r="155" spans="1:14" ht="24.95" customHeight="1" x14ac:dyDescent="0.25">
      <c r="A155" s="809">
        <v>77</v>
      </c>
      <c r="B155" s="744" t="s">
        <v>1300</v>
      </c>
      <c r="C155" s="744" t="s">
        <v>971</v>
      </c>
      <c r="D155" s="745">
        <v>611989.44000000029</v>
      </c>
      <c r="E155" s="745">
        <f t="shared" si="53"/>
        <v>214196.30400000009</v>
      </c>
      <c r="F155" s="745">
        <f t="shared" si="54"/>
        <v>122397.88800000006</v>
      </c>
      <c r="G155" s="745">
        <v>8640</v>
      </c>
      <c r="H155" s="745">
        <v>23244.15</v>
      </c>
      <c r="I155" s="745">
        <v>47244.15</v>
      </c>
      <c r="J155" s="745"/>
      <c r="K155" s="745"/>
      <c r="L155" s="745"/>
      <c r="M155" s="741">
        <v>480000</v>
      </c>
      <c r="N155" s="746"/>
    </row>
    <row r="156" spans="1:14" ht="24.95" customHeight="1" x14ac:dyDescent="0.25">
      <c r="A156" s="809">
        <v>78</v>
      </c>
      <c r="B156" s="744" t="s">
        <v>1301</v>
      </c>
      <c r="C156" s="744" t="s">
        <v>971</v>
      </c>
      <c r="D156" s="745">
        <v>611989.44000000029</v>
      </c>
      <c r="E156" s="745">
        <f t="shared" si="53"/>
        <v>214196.30400000009</v>
      </c>
      <c r="F156" s="745">
        <f t="shared" si="54"/>
        <v>122397.88800000006</v>
      </c>
      <c r="G156" s="745">
        <v>8640</v>
      </c>
      <c r="H156" s="745">
        <v>23244.15</v>
      </c>
      <c r="I156" s="745">
        <v>47244.15</v>
      </c>
      <c r="J156" s="745"/>
      <c r="K156" s="745"/>
      <c r="L156" s="745"/>
      <c r="M156" s="741">
        <v>480000</v>
      </c>
      <c r="N156" s="746"/>
    </row>
    <row r="157" spans="1:14" ht="24.95" customHeight="1" thickBot="1" x14ac:dyDescent="0.3">
      <c r="A157" s="806">
        <v>79</v>
      </c>
      <c r="B157" s="767" t="s">
        <v>1302</v>
      </c>
      <c r="C157" s="744" t="s">
        <v>971</v>
      </c>
      <c r="D157" s="745">
        <v>611989.44000000029</v>
      </c>
      <c r="E157" s="745">
        <f t="shared" si="53"/>
        <v>214196.30400000009</v>
      </c>
      <c r="F157" s="745">
        <f t="shared" si="54"/>
        <v>122397.88800000006</v>
      </c>
      <c r="G157" s="745">
        <v>8640</v>
      </c>
      <c r="H157" s="745">
        <v>23244.15</v>
      </c>
      <c r="I157" s="745">
        <v>47244.15</v>
      </c>
      <c r="J157" s="768"/>
      <c r="K157" s="768"/>
      <c r="L157" s="768"/>
      <c r="M157" s="741">
        <v>480000</v>
      </c>
      <c r="N157" s="769"/>
    </row>
    <row r="158" spans="1:14" ht="24.95" customHeight="1" thickBot="1" x14ac:dyDescent="0.3">
      <c r="A158" s="758"/>
      <c r="B158" s="803" t="s">
        <v>1017</v>
      </c>
      <c r="C158" s="732"/>
      <c r="D158" s="804">
        <f>SUM(D121:D157)</f>
        <v>18059357.91</v>
      </c>
      <c r="E158" s="804">
        <f t="shared" ref="E158:N158" si="55">SUM(E121:E157)</f>
        <v>6320775.268500004</v>
      </c>
      <c r="F158" s="804">
        <f t="shared" si="55"/>
        <v>3611871.5820000023</v>
      </c>
      <c r="G158" s="804">
        <f t="shared" si="55"/>
        <v>301320</v>
      </c>
      <c r="H158" s="804">
        <f t="shared" si="55"/>
        <v>716259.55000000051</v>
      </c>
      <c r="I158" s="804">
        <f t="shared" si="55"/>
        <v>1604259.5499999991</v>
      </c>
      <c r="J158" s="804">
        <f t="shared" si="55"/>
        <v>0</v>
      </c>
      <c r="K158" s="804">
        <f t="shared" si="55"/>
        <v>0</v>
      </c>
      <c r="L158" s="804">
        <f t="shared" si="55"/>
        <v>0</v>
      </c>
      <c r="M158" s="804">
        <f t="shared" si="55"/>
        <v>17760000</v>
      </c>
      <c r="N158" s="804">
        <f t="shared" si="55"/>
        <v>0</v>
      </c>
    </row>
    <row r="159" spans="1:14" ht="24.95" customHeight="1" x14ac:dyDescent="0.25">
      <c r="A159" s="806">
        <v>80</v>
      </c>
      <c r="B159" s="807" t="s">
        <v>1307</v>
      </c>
      <c r="C159" s="744" t="s">
        <v>927</v>
      </c>
      <c r="D159" s="745">
        <v>672590.99999999965</v>
      </c>
      <c r="E159" s="745">
        <f t="shared" ref="E159:E161" si="56">D159*35%</f>
        <v>235406.84999999986</v>
      </c>
      <c r="F159" s="745">
        <f t="shared" ref="F159:F161" si="57">D159*20%</f>
        <v>134518.19999999992</v>
      </c>
      <c r="G159" s="745">
        <v>8640</v>
      </c>
      <c r="H159" s="745">
        <f t="shared" ref="H159:H161" si="58">D159*5%</f>
        <v>33629.549999999981</v>
      </c>
      <c r="I159" s="745">
        <f t="shared" ref="I159:I161" si="59">D159*5%+(24000)</f>
        <v>57629.549999999981</v>
      </c>
      <c r="J159" s="740"/>
      <c r="K159" s="740"/>
      <c r="L159" s="740"/>
      <c r="M159" s="741">
        <v>480000</v>
      </c>
      <c r="N159" s="741"/>
    </row>
    <row r="160" spans="1:14" ht="24.95" customHeight="1" x14ac:dyDescent="0.25">
      <c r="A160" s="809">
        <v>81</v>
      </c>
      <c r="B160" s="811" t="s">
        <v>1308</v>
      </c>
      <c r="C160" s="744" t="s">
        <v>927</v>
      </c>
      <c r="D160" s="745">
        <v>672590.99999999965</v>
      </c>
      <c r="E160" s="745">
        <f t="shared" si="56"/>
        <v>235406.84999999986</v>
      </c>
      <c r="F160" s="745">
        <f t="shared" si="57"/>
        <v>134518.19999999992</v>
      </c>
      <c r="G160" s="745">
        <v>8640</v>
      </c>
      <c r="H160" s="745">
        <f t="shared" si="58"/>
        <v>33629.549999999981</v>
      </c>
      <c r="I160" s="745">
        <f t="shared" si="59"/>
        <v>57629.549999999981</v>
      </c>
      <c r="J160" s="745"/>
      <c r="K160" s="745"/>
      <c r="L160" s="745"/>
      <c r="M160" s="741">
        <v>480000</v>
      </c>
      <c r="N160" s="746"/>
    </row>
    <row r="161" spans="1:14" ht="24.95" customHeight="1" x14ac:dyDescent="0.25">
      <c r="A161" s="809">
        <v>82</v>
      </c>
      <c r="B161" s="811" t="s">
        <v>1309</v>
      </c>
      <c r="C161" s="744" t="s">
        <v>927</v>
      </c>
      <c r="D161" s="745">
        <v>672590.99999999965</v>
      </c>
      <c r="E161" s="745">
        <f t="shared" si="56"/>
        <v>235406.84999999986</v>
      </c>
      <c r="F161" s="745">
        <f t="shared" si="57"/>
        <v>134518.19999999992</v>
      </c>
      <c r="G161" s="745">
        <v>8640</v>
      </c>
      <c r="H161" s="745">
        <f t="shared" si="58"/>
        <v>33629.549999999981</v>
      </c>
      <c r="I161" s="745">
        <f t="shared" si="59"/>
        <v>57629.549999999981</v>
      </c>
      <c r="J161" s="745"/>
      <c r="K161" s="745"/>
      <c r="L161" s="745"/>
      <c r="M161" s="741">
        <v>480000</v>
      </c>
      <c r="N161" s="746"/>
    </row>
    <row r="162" spans="1:14" ht="24.95" customHeight="1" x14ac:dyDescent="0.25">
      <c r="A162" s="806">
        <v>83</v>
      </c>
      <c r="B162" s="744" t="s">
        <v>1310</v>
      </c>
      <c r="C162" s="744" t="s">
        <v>927</v>
      </c>
      <c r="D162" s="745">
        <v>672590.99999999965</v>
      </c>
      <c r="E162" s="745">
        <f t="shared" ref="E162:E173" si="60">D162*35%</f>
        <v>235406.84999999986</v>
      </c>
      <c r="F162" s="745">
        <f t="shared" ref="F162:F173" si="61">D162*20%</f>
        <v>134518.19999999992</v>
      </c>
      <c r="G162" s="745">
        <v>8640</v>
      </c>
      <c r="H162" s="745">
        <f t="shared" ref="H162:H173" si="62">D162*5%</f>
        <v>33629.549999999981</v>
      </c>
      <c r="I162" s="745">
        <f t="shared" ref="I162:I173" si="63">D162*5%+(24000)</f>
        <v>57629.549999999981</v>
      </c>
      <c r="J162" s="745"/>
      <c r="K162" s="745"/>
      <c r="L162" s="745"/>
      <c r="M162" s="741">
        <v>480000</v>
      </c>
      <c r="N162" s="746"/>
    </row>
    <row r="163" spans="1:14" ht="24.95" customHeight="1" x14ac:dyDescent="0.25">
      <c r="A163" s="809">
        <v>84</v>
      </c>
      <c r="B163" s="744" t="s">
        <v>1311</v>
      </c>
      <c r="C163" s="744" t="s">
        <v>927</v>
      </c>
      <c r="D163" s="745">
        <v>672590.99999999965</v>
      </c>
      <c r="E163" s="745">
        <f t="shared" si="60"/>
        <v>235406.84999999986</v>
      </c>
      <c r="F163" s="745">
        <f t="shared" si="61"/>
        <v>134518.19999999992</v>
      </c>
      <c r="G163" s="745">
        <v>8640</v>
      </c>
      <c r="H163" s="745">
        <f t="shared" si="62"/>
        <v>33629.549999999981</v>
      </c>
      <c r="I163" s="745">
        <f t="shared" si="63"/>
        <v>57629.549999999981</v>
      </c>
      <c r="J163" s="745"/>
      <c r="K163" s="745"/>
      <c r="L163" s="745"/>
      <c r="M163" s="741">
        <v>480000</v>
      </c>
      <c r="N163" s="746"/>
    </row>
    <row r="164" spans="1:14" ht="24.95" customHeight="1" x14ac:dyDescent="0.25">
      <c r="A164" s="809">
        <v>85</v>
      </c>
      <c r="B164" s="744" t="s">
        <v>1312</v>
      </c>
      <c r="C164" s="744" t="s">
        <v>927</v>
      </c>
      <c r="D164" s="745">
        <v>672590.99999999965</v>
      </c>
      <c r="E164" s="745">
        <f t="shared" si="60"/>
        <v>235406.84999999986</v>
      </c>
      <c r="F164" s="745">
        <f t="shared" si="61"/>
        <v>134518.19999999992</v>
      </c>
      <c r="G164" s="745">
        <v>8640</v>
      </c>
      <c r="H164" s="745">
        <f t="shared" si="62"/>
        <v>33629.549999999981</v>
      </c>
      <c r="I164" s="745">
        <f t="shared" si="63"/>
        <v>57629.549999999981</v>
      </c>
      <c r="J164" s="745"/>
      <c r="K164" s="745"/>
      <c r="L164" s="745"/>
      <c r="M164" s="741">
        <v>480000</v>
      </c>
      <c r="N164" s="746"/>
    </row>
    <row r="165" spans="1:14" ht="24.95" customHeight="1" x14ac:dyDescent="0.25">
      <c r="A165" s="806">
        <v>86</v>
      </c>
      <c r="B165" s="744" t="s">
        <v>1313</v>
      </c>
      <c r="C165" s="744" t="s">
        <v>927</v>
      </c>
      <c r="D165" s="745">
        <v>672590.99999999965</v>
      </c>
      <c r="E165" s="745">
        <f t="shared" si="60"/>
        <v>235406.84999999986</v>
      </c>
      <c r="F165" s="745">
        <f t="shared" si="61"/>
        <v>134518.19999999992</v>
      </c>
      <c r="G165" s="745">
        <v>8640</v>
      </c>
      <c r="H165" s="745">
        <f t="shared" si="62"/>
        <v>33629.549999999981</v>
      </c>
      <c r="I165" s="745">
        <f t="shared" si="63"/>
        <v>57629.549999999981</v>
      </c>
      <c r="J165" s="745"/>
      <c r="K165" s="745"/>
      <c r="L165" s="745"/>
      <c r="M165" s="741">
        <v>480000</v>
      </c>
      <c r="N165" s="746"/>
    </row>
    <row r="166" spans="1:14" ht="24.95" customHeight="1" x14ac:dyDescent="0.25">
      <c r="A166" s="809">
        <v>87</v>
      </c>
      <c r="B166" s="744" t="s">
        <v>1314</v>
      </c>
      <c r="C166" s="744" t="s">
        <v>935</v>
      </c>
      <c r="D166" s="745">
        <v>737853</v>
      </c>
      <c r="E166" s="745">
        <f t="shared" si="60"/>
        <v>258248.55</v>
      </c>
      <c r="F166" s="745">
        <f t="shared" si="61"/>
        <v>147570.6</v>
      </c>
      <c r="G166" s="745">
        <v>8640</v>
      </c>
      <c r="H166" s="745">
        <f t="shared" si="62"/>
        <v>36892.65</v>
      </c>
      <c r="I166" s="745">
        <f t="shared" si="63"/>
        <v>60892.65</v>
      </c>
      <c r="J166" s="745"/>
      <c r="K166" s="745"/>
      <c r="L166" s="745"/>
      <c r="M166" s="741">
        <v>480000</v>
      </c>
      <c r="N166" s="746"/>
    </row>
    <row r="167" spans="1:14" ht="24.95" customHeight="1" x14ac:dyDescent="0.25">
      <c r="A167" s="809">
        <v>88</v>
      </c>
      <c r="B167" s="744" t="s">
        <v>1315</v>
      </c>
      <c r="C167" s="744" t="s">
        <v>935</v>
      </c>
      <c r="D167" s="745">
        <v>737853</v>
      </c>
      <c r="E167" s="745">
        <f t="shared" si="60"/>
        <v>258248.55</v>
      </c>
      <c r="F167" s="745">
        <f t="shared" si="61"/>
        <v>147570.6</v>
      </c>
      <c r="G167" s="745">
        <v>8640</v>
      </c>
      <c r="H167" s="745">
        <f t="shared" si="62"/>
        <v>36892.65</v>
      </c>
      <c r="I167" s="745">
        <f t="shared" si="63"/>
        <v>60892.65</v>
      </c>
      <c r="J167" s="745"/>
      <c r="K167" s="745"/>
      <c r="L167" s="745"/>
      <c r="M167" s="741">
        <v>480000</v>
      </c>
      <c r="N167" s="746"/>
    </row>
    <row r="168" spans="1:14" ht="24.95" customHeight="1" x14ac:dyDescent="0.25">
      <c r="A168" s="806">
        <v>89</v>
      </c>
      <c r="B168" s="744" t="s">
        <v>1316</v>
      </c>
      <c r="C168" s="744" t="s">
        <v>935</v>
      </c>
      <c r="D168" s="745">
        <v>737853</v>
      </c>
      <c r="E168" s="745">
        <f t="shared" si="60"/>
        <v>258248.55</v>
      </c>
      <c r="F168" s="745">
        <f t="shared" si="61"/>
        <v>147570.6</v>
      </c>
      <c r="G168" s="745">
        <v>8640</v>
      </c>
      <c r="H168" s="745">
        <f t="shared" si="62"/>
        <v>36892.65</v>
      </c>
      <c r="I168" s="745">
        <f t="shared" si="63"/>
        <v>60892.65</v>
      </c>
      <c r="J168" s="745"/>
      <c r="K168" s="745"/>
      <c r="L168" s="745"/>
      <c r="M168" s="741">
        <v>480000</v>
      </c>
      <c r="N168" s="746"/>
    </row>
    <row r="169" spans="1:14" ht="24.95" customHeight="1" x14ac:dyDescent="0.25">
      <c r="A169" s="809">
        <v>90</v>
      </c>
      <c r="B169" s="744" t="s">
        <v>1317</v>
      </c>
      <c r="C169" s="744" t="s">
        <v>963</v>
      </c>
      <c r="D169" s="745">
        <v>871787</v>
      </c>
      <c r="E169" s="745">
        <f t="shared" ref="E169" si="64">D169*35%</f>
        <v>305125.44999999995</v>
      </c>
      <c r="F169" s="745">
        <f t="shared" ref="F169" si="65">D169*20%</f>
        <v>174357.40000000002</v>
      </c>
      <c r="G169" s="745">
        <v>9720</v>
      </c>
      <c r="H169" s="745">
        <f t="shared" ref="H169" si="66">D169*5%</f>
        <v>43589.350000000006</v>
      </c>
      <c r="I169" s="745">
        <f t="shared" ref="I169" si="67">D169*5%+(24000)</f>
        <v>67589.350000000006</v>
      </c>
      <c r="J169" s="745">
        <v>7560</v>
      </c>
      <c r="K169" s="745">
        <v>137628</v>
      </c>
      <c r="L169" s="745"/>
      <c r="M169" s="741">
        <v>480000</v>
      </c>
      <c r="N169" s="746"/>
    </row>
    <row r="170" spans="1:14" ht="24.95" customHeight="1" x14ac:dyDescent="0.25">
      <c r="A170" s="809">
        <v>91</v>
      </c>
      <c r="B170" s="744" t="s">
        <v>1318</v>
      </c>
      <c r="C170" s="744" t="s">
        <v>963</v>
      </c>
      <c r="D170" s="745">
        <v>871787</v>
      </c>
      <c r="E170" s="745">
        <f t="shared" si="60"/>
        <v>305125.44999999995</v>
      </c>
      <c r="F170" s="745">
        <f t="shared" si="61"/>
        <v>174357.40000000002</v>
      </c>
      <c r="G170" s="745">
        <v>9720</v>
      </c>
      <c r="H170" s="745">
        <f t="shared" si="62"/>
        <v>43589.350000000006</v>
      </c>
      <c r="I170" s="745">
        <f t="shared" si="63"/>
        <v>67589.350000000006</v>
      </c>
      <c r="J170" s="745">
        <v>7560</v>
      </c>
      <c r="K170" s="745">
        <v>137628</v>
      </c>
      <c r="L170" s="745"/>
      <c r="M170" s="741">
        <v>480000</v>
      </c>
      <c r="N170" s="746"/>
    </row>
    <row r="171" spans="1:14" ht="24.95" customHeight="1" x14ac:dyDescent="0.25">
      <c r="A171" s="806">
        <v>92</v>
      </c>
      <c r="B171" s="744" t="s">
        <v>1319</v>
      </c>
      <c r="C171" s="744" t="s">
        <v>963</v>
      </c>
      <c r="D171" s="745">
        <v>871787</v>
      </c>
      <c r="E171" s="745">
        <f t="shared" si="60"/>
        <v>305125.44999999995</v>
      </c>
      <c r="F171" s="745">
        <f t="shared" si="61"/>
        <v>174357.40000000002</v>
      </c>
      <c r="G171" s="745">
        <v>9720</v>
      </c>
      <c r="H171" s="745">
        <f t="shared" si="62"/>
        <v>43589.350000000006</v>
      </c>
      <c r="I171" s="745">
        <f t="shared" si="63"/>
        <v>67589.350000000006</v>
      </c>
      <c r="J171" s="745">
        <v>7560</v>
      </c>
      <c r="K171" s="745">
        <v>137628</v>
      </c>
      <c r="L171" s="745"/>
      <c r="M171" s="741">
        <v>480000</v>
      </c>
      <c r="N171" s="746"/>
    </row>
    <row r="172" spans="1:14" ht="24.95" customHeight="1" x14ac:dyDescent="0.25">
      <c r="A172" s="809">
        <v>93</v>
      </c>
      <c r="B172" s="744" t="s">
        <v>1320</v>
      </c>
      <c r="C172" s="744" t="s">
        <v>963</v>
      </c>
      <c r="D172" s="745">
        <v>871787</v>
      </c>
      <c r="E172" s="745">
        <f t="shared" si="60"/>
        <v>305125.44999999995</v>
      </c>
      <c r="F172" s="745">
        <f t="shared" si="61"/>
        <v>174357.40000000002</v>
      </c>
      <c r="G172" s="745">
        <v>9720</v>
      </c>
      <c r="H172" s="745">
        <f t="shared" si="62"/>
        <v>43589.350000000006</v>
      </c>
      <c r="I172" s="745">
        <f t="shared" si="63"/>
        <v>67589.350000000006</v>
      </c>
      <c r="J172" s="745">
        <v>7560</v>
      </c>
      <c r="K172" s="745">
        <v>137628</v>
      </c>
      <c r="L172" s="745"/>
      <c r="M172" s="741">
        <v>480000</v>
      </c>
      <c r="N172" s="746"/>
    </row>
    <row r="173" spans="1:14" ht="24.95" customHeight="1" thickBot="1" x14ac:dyDescent="0.3">
      <c r="A173" s="809">
        <v>94</v>
      </c>
      <c r="B173" s="744" t="s">
        <v>1321</v>
      </c>
      <c r="C173" s="744" t="s">
        <v>964</v>
      </c>
      <c r="D173" s="745">
        <v>2688888</v>
      </c>
      <c r="E173" s="745">
        <f t="shared" si="60"/>
        <v>941110.79999999993</v>
      </c>
      <c r="F173" s="745">
        <f t="shared" si="61"/>
        <v>537777.6</v>
      </c>
      <c r="G173" s="745">
        <v>9720</v>
      </c>
      <c r="H173" s="745">
        <f t="shared" si="62"/>
        <v>134444.4</v>
      </c>
      <c r="I173" s="745">
        <f t="shared" si="63"/>
        <v>158444.4</v>
      </c>
      <c r="J173" s="745">
        <v>7560</v>
      </c>
      <c r="K173" s="745">
        <v>137628</v>
      </c>
      <c r="L173" s="745"/>
      <c r="M173" s="741">
        <v>480000</v>
      </c>
      <c r="N173" s="746"/>
    </row>
    <row r="174" spans="1:14" ht="24.95" customHeight="1" thickBot="1" x14ac:dyDescent="0.3">
      <c r="A174" s="758"/>
      <c r="B174" s="803" t="s">
        <v>988</v>
      </c>
      <c r="C174" s="732"/>
      <c r="D174" s="804">
        <f>SUM(D159:D173)</f>
        <v>13097731.999999996</v>
      </c>
      <c r="E174" s="804">
        <f t="shared" ref="E174:N174" si="68">SUM(E159:E173)</f>
        <v>4584206.1999999993</v>
      </c>
      <c r="F174" s="804">
        <f t="shared" si="68"/>
        <v>2619546.3999999994</v>
      </c>
      <c r="G174" s="804">
        <f t="shared" si="68"/>
        <v>135000</v>
      </c>
      <c r="H174" s="804">
        <f t="shared" si="68"/>
        <v>654886.59999999986</v>
      </c>
      <c r="I174" s="804">
        <f t="shared" si="68"/>
        <v>1014886.5999999999</v>
      </c>
      <c r="J174" s="804">
        <f t="shared" si="68"/>
        <v>37800</v>
      </c>
      <c r="K174" s="804">
        <f t="shared" si="68"/>
        <v>688140</v>
      </c>
      <c r="L174" s="804">
        <f t="shared" si="68"/>
        <v>0</v>
      </c>
      <c r="M174" s="804">
        <f t="shared" si="68"/>
        <v>7200000</v>
      </c>
      <c r="N174" s="804">
        <f t="shared" si="68"/>
        <v>0</v>
      </c>
    </row>
    <row r="175" spans="1:14" ht="28.5" x14ac:dyDescent="0.45">
      <c r="A175" s="1294" t="s">
        <v>0</v>
      </c>
      <c r="B175" s="1294"/>
      <c r="C175" s="1294"/>
      <c r="D175" s="1294"/>
      <c r="E175" s="1294"/>
      <c r="F175" s="1294"/>
      <c r="G175" s="1294"/>
      <c r="H175" s="1294"/>
      <c r="I175" s="1294"/>
      <c r="J175" s="1294"/>
      <c r="K175" s="1294"/>
      <c r="L175" s="1294"/>
      <c r="M175" s="1294"/>
      <c r="N175" s="1294"/>
    </row>
    <row r="176" spans="1:14" ht="18" x14ac:dyDescent="0.25">
      <c r="A176" s="1295" t="s">
        <v>965</v>
      </c>
      <c r="B176" s="1295"/>
      <c r="C176" s="1295"/>
      <c r="D176" s="1295"/>
      <c r="E176" s="1295"/>
      <c r="F176" s="1295"/>
      <c r="G176" s="1295"/>
      <c r="H176" s="1295"/>
      <c r="I176" s="1295"/>
      <c r="J176" s="1295"/>
      <c r="K176" s="1295"/>
      <c r="L176" s="1295"/>
      <c r="M176" s="1295"/>
      <c r="N176" s="1295"/>
    </row>
    <row r="177" spans="1:14" ht="18" x14ac:dyDescent="0.25">
      <c r="A177" s="1296" t="s">
        <v>938</v>
      </c>
      <c r="B177" s="1296"/>
      <c r="C177" s="1296"/>
      <c r="D177" s="1296"/>
      <c r="E177" s="1296"/>
      <c r="F177" s="1296"/>
      <c r="G177" s="1296"/>
      <c r="H177" s="1296"/>
      <c r="I177" s="1296"/>
      <c r="J177" s="1296"/>
      <c r="K177" s="1296"/>
      <c r="L177" s="1296"/>
      <c r="M177" s="1296"/>
      <c r="N177" s="1296"/>
    </row>
    <row r="178" spans="1:14" ht="21" thickBot="1" x14ac:dyDescent="0.35">
      <c r="A178" s="1297" t="s">
        <v>966</v>
      </c>
      <c r="B178" s="1297"/>
      <c r="C178" s="1297"/>
      <c r="D178" s="1297"/>
      <c r="E178" s="1297"/>
      <c r="F178" s="1297"/>
      <c r="G178" s="1297"/>
      <c r="H178" s="1297"/>
      <c r="I178" s="1297"/>
      <c r="J178" s="1297"/>
      <c r="K178" s="1297"/>
      <c r="L178" s="1297"/>
      <c r="M178" s="1297"/>
      <c r="N178" s="1297"/>
    </row>
    <row r="179" spans="1:14" ht="62.25" customHeight="1" thickBot="1" x14ac:dyDescent="0.35">
      <c r="A179" s="758" t="s">
        <v>915</v>
      </c>
      <c r="B179" s="734" t="s">
        <v>916</v>
      </c>
      <c r="C179" s="734" t="s">
        <v>917</v>
      </c>
      <c r="D179" s="759" t="s">
        <v>918</v>
      </c>
      <c r="E179" s="759" t="s">
        <v>919</v>
      </c>
      <c r="F179" s="759" t="s">
        <v>920</v>
      </c>
      <c r="G179" s="759" t="s">
        <v>921</v>
      </c>
      <c r="H179" s="759" t="s">
        <v>902</v>
      </c>
      <c r="I179" s="759" t="s">
        <v>922</v>
      </c>
      <c r="J179" s="760" t="s">
        <v>923</v>
      </c>
      <c r="K179" s="760" t="s">
        <v>924</v>
      </c>
      <c r="L179" s="760" t="s">
        <v>925</v>
      </c>
      <c r="M179" s="760" t="s">
        <v>926</v>
      </c>
      <c r="N179" s="762" t="s">
        <v>909</v>
      </c>
    </row>
    <row r="180" spans="1:14" ht="24.95" customHeight="1" x14ac:dyDescent="0.25">
      <c r="A180" s="763">
        <v>1</v>
      </c>
      <c r="B180" s="739" t="s">
        <v>1067</v>
      </c>
      <c r="C180" s="764" t="s">
        <v>1066</v>
      </c>
      <c r="D180" s="740">
        <v>122546</v>
      </c>
      <c r="E180" s="740">
        <f>D180*35%</f>
        <v>42891.1</v>
      </c>
      <c r="F180" s="740">
        <f>D180*20%</f>
        <v>24509.200000000001</v>
      </c>
      <c r="G180" s="740">
        <v>5400</v>
      </c>
      <c r="H180" s="740">
        <f>D180*5%</f>
        <v>6127.3</v>
      </c>
      <c r="I180" s="740">
        <f>D180*5%+64915.68</f>
        <v>71042.98</v>
      </c>
      <c r="J180" s="740"/>
      <c r="K180" s="740"/>
      <c r="L180" s="740"/>
      <c r="M180" s="745">
        <v>480000</v>
      </c>
      <c r="N180" s="741"/>
    </row>
    <row r="181" spans="1:14" ht="24.95" customHeight="1" x14ac:dyDescent="0.25">
      <c r="A181" s="747">
        <v>2</v>
      </c>
      <c r="B181" s="744" t="s">
        <v>1068</v>
      </c>
      <c r="C181" s="764" t="s">
        <v>1066</v>
      </c>
      <c r="D181" s="740">
        <v>122546</v>
      </c>
      <c r="E181" s="740">
        <f t="shared" ref="E181:E204" si="69">D181*35%</f>
        <v>42891.1</v>
      </c>
      <c r="F181" s="740">
        <f t="shared" ref="F181:F193" si="70">D181*20%</f>
        <v>24509.200000000001</v>
      </c>
      <c r="G181" s="740">
        <v>5400</v>
      </c>
      <c r="H181" s="740">
        <f t="shared" ref="H181:H193" si="71">D181*5%</f>
        <v>6127.3</v>
      </c>
      <c r="I181" s="740">
        <f t="shared" ref="I181:I193" si="72">D181*5%+64915.68</f>
        <v>71042.98</v>
      </c>
      <c r="J181" s="745"/>
      <c r="K181" s="745"/>
      <c r="L181" s="745"/>
      <c r="M181" s="745">
        <v>480000</v>
      </c>
      <c r="N181" s="746"/>
    </row>
    <row r="182" spans="1:14" ht="24.95" customHeight="1" x14ac:dyDescent="0.25">
      <c r="A182" s="747">
        <v>3</v>
      </c>
      <c r="B182" s="812" t="s">
        <v>1069</v>
      </c>
      <c r="C182" s="764" t="s">
        <v>1066</v>
      </c>
      <c r="D182" s="740">
        <v>122546</v>
      </c>
      <c r="E182" s="740">
        <f t="shared" si="69"/>
        <v>42891.1</v>
      </c>
      <c r="F182" s="740">
        <f t="shared" si="70"/>
        <v>24509.200000000001</v>
      </c>
      <c r="G182" s="740">
        <v>5400</v>
      </c>
      <c r="H182" s="740">
        <f t="shared" si="71"/>
        <v>6127.3</v>
      </c>
      <c r="I182" s="740">
        <f t="shared" si="72"/>
        <v>71042.98</v>
      </c>
      <c r="J182" s="745"/>
      <c r="K182" s="745"/>
      <c r="L182" s="745"/>
      <c r="M182" s="745">
        <v>480000</v>
      </c>
      <c r="N182" s="746"/>
    </row>
    <row r="183" spans="1:14" ht="24.95" customHeight="1" x14ac:dyDescent="0.25">
      <c r="A183" s="747">
        <v>4</v>
      </c>
      <c r="B183" s="812" t="s">
        <v>1070</v>
      </c>
      <c r="C183" s="764" t="s">
        <v>1072</v>
      </c>
      <c r="D183" s="740">
        <v>204299.64</v>
      </c>
      <c r="E183" s="740">
        <f t="shared" ref="E183:E185" si="73">D183*35%</f>
        <v>71504.873999999996</v>
      </c>
      <c r="F183" s="740">
        <f t="shared" ref="F183:F185" si="74">D183*20%</f>
        <v>40859.928000000007</v>
      </c>
      <c r="G183" s="740">
        <v>5400</v>
      </c>
      <c r="H183" s="740">
        <f t="shared" ref="H183:H185" si="75">D183*5%</f>
        <v>10214.982000000002</v>
      </c>
      <c r="I183" s="740">
        <f t="shared" ref="I183:I185" si="76">D183*5%+64915.68</f>
        <v>75130.661999999997</v>
      </c>
      <c r="J183" s="745"/>
      <c r="K183" s="745"/>
      <c r="L183" s="745"/>
      <c r="M183" s="745">
        <v>480000</v>
      </c>
      <c r="N183" s="746"/>
    </row>
    <row r="184" spans="1:14" ht="24.95" customHeight="1" x14ac:dyDescent="0.25">
      <c r="A184" s="747">
        <v>5</v>
      </c>
      <c r="B184" s="812" t="s">
        <v>1071</v>
      </c>
      <c r="C184" s="764" t="s">
        <v>1072</v>
      </c>
      <c r="D184" s="740">
        <v>204299.64</v>
      </c>
      <c r="E184" s="740">
        <f t="shared" si="73"/>
        <v>71504.873999999996</v>
      </c>
      <c r="F184" s="740">
        <f t="shared" si="74"/>
        <v>40859.928000000007</v>
      </c>
      <c r="G184" s="740">
        <v>5400</v>
      </c>
      <c r="H184" s="740">
        <f t="shared" si="75"/>
        <v>10214.982000000002</v>
      </c>
      <c r="I184" s="740">
        <f t="shared" si="76"/>
        <v>75130.661999999997</v>
      </c>
      <c r="J184" s="745"/>
      <c r="K184" s="745"/>
      <c r="L184" s="745"/>
      <c r="M184" s="745">
        <v>480000</v>
      </c>
      <c r="N184" s="746"/>
    </row>
    <row r="185" spans="1:14" ht="24.95" customHeight="1" x14ac:dyDescent="0.25">
      <c r="A185" s="747">
        <v>6</v>
      </c>
      <c r="B185" s="812" t="s">
        <v>967</v>
      </c>
      <c r="C185" s="764" t="s">
        <v>989</v>
      </c>
      <c r="D185" s="740">
        <v>94264.94</v>
      </c>
      <c r="E185" s="740">
        <f t="shared" si="73"/>
        <v>32992.728999999999</v>
      </c>
      <c r="F185" s="740">
        <f t="shared" si="74"/>
        <v>18852.988000000001</v>
      </c>
      <c r="G185" s="740">
        <v>5400</v>
      </c>
      <c r="H185" s="740">
        <f t="shared" si="75"/>
        <v>4713.2470000000003</v>
      </c>
      <c r="I185" s="740">
        <f t="shared" si="76"/>
        <v>69628.926999999996</v>
      </c>
      <c r="J185" s="745"/>
      <c r="K185" s="745"/>
      <c r="L185" s="745"/>
      <c r="M185" s="745">
        <v>480000</v>
      </c>
      <c r="N185" s="746"/>
    </row>
    <row r="186" spans="1:14" ht="24.95" customHeight="1" x14ac:dyDescent="0.25">
      <c r="A186" s="747">
        <v>7</v>
      </c>
      <c r="B186" s="812" t="s">
        <v>967</v>
      </c>
      <c r="C186" s="764" t="s">
        <v>989</v>
      </c>
      <c r="D186" s="740">
        <v>94264.94</v>
      </c>
      <c r="E186" s="740">
        <f t="shared" ref="E186:E187" si="77">D186*35%</f>
        <v>32992.728999999999</v>
      </c>
      <c r="F186" s="740">
        <f t="shared" ref="F186:F187" si="78">D186*20%</f>
        <v>18852.988000000001</v>
      </c>
      <c r="G186" s="740">
        <v>5400</v>
      </c>
      <c r="H186" s="740">
        <f t="shared" ref="H186:H187" si="79">D186*5%</f>
        <v>4713.2470000000003</v>
      </c>
      <c r="I186" s="740">
        <f t="shared" ref="I186:I187" si="80">D186*5%+64915.68</f>
        <v>69628.926999999996</v>
      </c>
      <c r="J186" s="745"/>
      <c r="K186" s="745"/>
      <c r="L186" s="745"/>
      <c r="M186" s="745">
        <v>480000</v>
      </c>
      <c r="N186" s="746"/>
    </row>
    <row r="187" spans="1:14" ht="24.95" customHeight="1" x14ac:dyDescent="0.25">
      <c r="A187" s="747">
        <v>8</v>
      </c>
      <c r="B187" s="812" t="s">
        <v>967</v>
      </c>
      <c r="C187" s="764" t="s">
        <v>989</v>
      </c>
      <c r="D187" s="740">
        <v>94264.94</v>
      </c>
      <c r="E187" s="740">
        <f t="shared" si="77"/>
        <v>32992.728999999999</v>
      </c>
      <c r="F187" s="740">
        <f t="shared" si="78"/>
        <v>18852.988000000001</v>
      </c>
      <c r="G187" s="740">
        <v>5400</v>
      </c>
      <c r="H187" s="740">
        <f t="shared" si="79"/>
        <v>4713.2470000000003</v>
      </c>
      <c r="I187" s="740">
        <f t="shared" si="80"/>
        <v>69628.926999999996</v>
      </c>
      <c r="J187" s="745"/>
      <c r="K187" s="745"/>
      <c r="L187" s="745"/>
      <c r="M187" s="745">
        <v>480000</v>
      </c>
      <c r="N187" s="746"/>
    </row>
    <row r="188" spans="1:14" ht="24.95" customHeight="1" x14ac:dyDescent="0.25">
      <c r="A188" s="747">
        <v>9</v>
      </c>
      <c r="B188" s="744" t="s">
        <v>967</v>
      </c>
      <c r="C188" s="765" t="s">
        <v>968</v>
      </c>
      <c r="D188" s="740">
        <v>138726</v>
      </c>
      <c r="E188" s="740">
        <f t="shared" si="69"/>
        <v>48554.1</v>
      </c>
      <c r="F188" s="740">
        <f t="shared" si="70"/>
        <v>27745.200000000001</v>
      </c>
      <c r="G188" s="740">
        <v>5400</v>
      </c>
      <c r="H188" s="740">
        <f t="shared" si="71"/>
        <v>6936.3</v>
      </c>
      <c r="I188" s="740">
        <f t="shared" si="72"/>
        <v>71851.98</v>
      </c>
      <c r="J188" s="745"/>
      <c r="K188" s="745"/>
      <c r="L188" s="745"/>
      <c r="M188" s="745">
        <v>480000</v>
      </c>
      <c r="N188" s="746"/>
    </row>
    <row r="189" spans="1:14" ht="24.95" customHeight="1" x14ac:dyDescent="0.25">
      <c r="A189" s="747">
        <v>10</v>
      </c>
      <c r="B189" s="744" t="s">
        <v>967</v>
      </c>
      <c r="C189" s="765" t="s">
        <v>968</v>
      </c>
      <c r="D189" s="740">
        <v>138726</v>
      </c>
      <c r="E189" s="740">
        <f t="shared" si="69"/>
        <v>48554.1</v>
      </c>
      <c r="F189" s="740">
        <f t="shared" si="70"/>
        <v>27745.200000000001</v>
      </c>
      <c r="G189" s="740">
        <v>5400</v>
      </c>
      <c r="H189" s="740">
        <f t="shared" si="71"/>
        <v>6936.3</v>
      </c>
      <c r="I189" s="740">
        <f t="shared" si="72"/>
        <v>71851.98</v>
      </c>
      <c r="J189" s="745"/>
      <c r="K189" s="745"/>
      <c r="L189" s="745"/>
      <c r="M189" s="745">
        <v>480000</v>
      </c>
      <c r="N189" s="746"/>
    </row>
    <row r="190" spans="1:14" ht="24.95" customHeight="1" x14ac:dyDescent="0.25">
      <c r="A190" s="747">
        <v>11</v>
      </c>
      <c r="B190" s="744" t="s">
        <v>967</v>
      </c>
      <c r="C190" s="765" t="s">
        <v>968</v>
      </c>
      <c r="D190" s="740">
        <v>138726</v>
      </c>
      <c r="E190" s="740">
        <f t="shared" si="69"/>
        <v>48554.1</v>
      </c>
      <c r="F190" s="740">
        <f t="shared" si="70"/>
        <v>27745.200000000001</v>
      </c>
      <c r="G190" s="740">
        <v>5400</v>
      </c>
      <c r="H190" s="740">
        <f t="shared" si="71"/>
        <v>6936.3</v>
      </c>
      <c r="I190" s="740">
        <f t="shared" si="72"/>
        <v>71851.98</v>
      </c>
      <c r="J190" s="745"/>
      <c r="K190" s="745"/>
      <c r="L190" s="745"/>
      <c r="M190" s="745">
        <v>480000</v>
      </c>
      <c r="N190" s="746"/>
    </row>
    <row r="191" spans="1:14" ht="24.95" customHeight="1" x14ac:dyDescent="0.25">
      <c r="A191" s="747">
        <v>12</v>
      </c>
      <c r="B191" s="744" t="s">
        <v>967</v>
      </c>
      <c r="C191" s="765" t="s">
        <v>968</v>
      </c>
      <c r="D191" s="740">
        <v>138726</v>
      </c>
      <c r="E191" s="740">
        <f t="shared" si="69"/>
        <v>48554.1</v>
      </c>
      <c r="F191" s="740">
        <f t="shared" si="70"/>
        <v>27745.200000000001</v>
      </c>
      <c r="G191" s="740">
        <v>5400</v>
      </c>
      <c r="H191" s="740">
        <f t="shared" si="71"/>
        <v>6936.3</v>
      </c>
      <c r="I191" s="740">
        <f t="shared" si="72"/>
        <v>71851.98</v>
      </c>
      <c r="J191" s="745"/>
      <c r="K191" s="745"/>
      <c r="L191" s="745"/>
      <c r="M191" s="745">
        <v>480000</v>
      </c>
      <c r="N191" s="746"/>
    </row>
    <row r="192" spans="1:14" ht="24.95" customHeight="1" x14ac:dyDescent="0.25">
      <c r="A192" s="747">
        <v>13</v>
      </c>
      <c r="B192" s="744" t="s">
        <v>967</v>
      </c>
      <c r="C192" s="765" t="s">
        <v>968</v>
      </c>
      <c r="D192" s="740">
        <v>138726</v>
      </c>
      <c r="E192" s="740">
        <f t="shared" si="69"/>
        <v>48554.1</v>
      </c>
      <c r="F192" s="740">
        <f t="shared" si="70"/>
        <v>27745.200000000001</v>
      </c>
      <c r="G192" s="740">
        <v>5400</v>
      </c>
      <c r="H192" s="740">
        <f t="shared" si="71"/>
        <v>6936.3</v>
      </c>
      <c r="I192" s="740">
        <f t="shared" si="72"/>
        <v>71851.98</v>
      </c>
      <c r="J192" s="745"/>
      <c r="K192" s="745"/>
      <c r="L192" s="745"/>
      <c r="M192" s="745">
        <v>480000</v>
      </c>
      <c r="N192" s="746"/>
    </row>
    <row r="193" spans="1:14" ht="24.95" customHeight="1" thickBot="1" x14ac:dyDescent="0.3">
      <c r="A193" s="766">
        <v>14</v>
      </c>
      <c r="B193" s="767" t="s">
        <v>967</v>
      </c>
      <c r="C193" s="813" t="s">
        <v>968</v>
      </c>
      <c r="D193" s="814">
        <v>138726</v>
      </c>
      <c r="E193" s="814">
        <f t="shared" si="69"/>
        <v>48554.1</v>
      </c>
      <c r="F193" s="814">
        <f t="shared" si="70"/>
        <v>27745.200000000001</v>
      </c>
      <c r="G193" s="814">
        <v>5400</v>
      </c>
      <c r="H193" s="814">
        <f t="shared" si="71"/>
        <v>6936.3</v>
      </c>
      <c r="I193" s="814">
        <f t="shared" si="72"/>
        <v>71851.98</v>
      </c>
      <c r="J193" s="768"/>
      <c r="K193" s="768"/>
      <c r="L193" s="768"/>
      <c r="M193" s="745">
        <v>480000</v>
      </c>
      <c r="N193" s="769"/>
    </row>
    <row r="194" spans="1:14" ht="24.95" customHeight="1" thickBot="1" x14ac:dyDescent="0.3">
      <c r="A194" s="1309" t="s">
        <v>969</v>
      </c>
      <c r="B194" s="1310"/>
      <c r="C194" s="1015">
        <v>14</v>
      </c>
      <c r="D194" s="831">
        <f t="shared" ref="D194:N194" si="81">SUM(D180:D193)</f>
        <v>1891388.0999999999</v>
      </c>
      <c r="E194" s="831">
        <f t="shared" si="81"/>
        <v>661985.83499999985</v>
      </c>
      <c r="F194" s="831">
        <f t="shared" si="81"/>
        <v>378277.62000000011</v>
      </c>
      <c r="G194" s="831">
        <f t="shared" si="81"/>
        <v>75600</v>
      </c>
      <c r="H194" s="831">
        <f t="shared" si="81"/>
        <v>94569.405000000028</v>
      </c>
      <c r="I194" s="831">
        <f t="shared" si="81"/>
        <v>1003388.9249999999</v>
      </c>
      <c r="J194" s="831">
        <f t="shared" si="81"/>
        <v>0</v>
      </c>
      <c r="K194" s="831">
        <f t="shared" si="81"/>
        <v>0</v>
      </c>
      <c r="L194" s="831">
        <f t="shared" si="81"/>
        <v>0</v>
      </c>
      <c r="M194" s="831">
        <f t="shared" si="81"/>
        <v>6720000</v>
      </c>
      <c r="N194" s="1016">
        <f t="shared" si="81"/>
        <v>0</v>
      </c>
    </row>
    <row r="195" spans="1:14" ht="24.95" customHeight="1" x14ac:dyDescent="0.25">
      <c r="A195" s="862">
        <v>15</v>
      </c>
      <c r="B195" s="863" t="s">
        <v>967</v>
      </c>
      <c r="C195" s="1020" t="s">
        <v>1079</v>
      </c>
      <c r="D195" s="796">
        <v>220439.76</v>
      </c>
      <c r="E195" s="796">
        <f t="shared" ref="E195:E200" si="82">D195*35%</f>
        <v>77153.915999999997</v>
      </c>
      <c r="F195" s="796">
        <f t="shared" ref="F195:F200" si="83">D195*20%</f>
        <v>44087.952000000005</v>
      </c>
      <c r="G195" s="796">
        <v>7560</v>
      </c>
      <c r="H195" s="796">
        <f t="shared" ref="H195:H200" si="84">D195*5%</f>
        <v>11021.988000000001</v>
      </c>
      <c r="I195" s="796">
        <f t="shared" ref="I195:I200" si="85">D195*5%+64915.68</f>
        <v>75937.668000000005</v>
      </c>
      <c r="J195" s="833"/>
      <c r="K195" s="833"/>
      <c r="L195" s="833"/>
      <c r="M195" s="796">
        <v>480000</v>
      </c>
      <c r="N195" s="1018"/>
    </row>
    <row r="196" spans="1:14" ht="24.95" customHeight="1" x14ac:dyDescent="0.25">
      <c r="A196" s="864">
        <v>16</v>
      </c>
      <c r="B196" s="818" t="s">
        <v>967</v>
      </c>
      <c r="C196" s="765" t="s">
        <v>1079</v>
      </c>
      <c r="D196" s="745">
        <v>220439.76</v>
      </c>
      <c r="E196" s="745">
        <f t="shared" si="82"/>
        <v>77153.915999999997</v>
      </c>
      <c r="F196" s="745">
        <f t="shared" si="83"/>
        <v>44087.952000000005</v>
      </c>
      <c r="G196" s="745">
        <v>7560</v>
      </c>
      <c r="H196" s="745">
        <f t="shared" si="84"/>
        <v>11021.988000000001</v>
      </c>
      <c r="I196" s="745">
        <f t="shared" si="85"/>
        <v>75937.668000000005</v>
      </c>
      <c r="J196" s="1017"/>
      <c r="K196" s="1017"/>
      <c r="L196" s="1017"/>
      <c r="M196" s="745">
        <v>480000</v>
      </c>
      <c r="N196" s="1019"/>
    </row>
    <row r="197" spans="1:14" ht="24.95" customHeight="1" x14ac:dyDescent="0.25">
      <c r="A197" s="864">
        <v>17</v>
      </c>
      <c r="B197" s="818" t="s">
        <v>967</v>
      </c>
      <c r="C197" s="765" t="s">
        <v>1079</v>
      </c>
      <c r="D197" s="745">
        <v>220439.76</v>
      </c>
      <c r="E197" s="745">
        <f t="shared" si="82"/>
        <v>77153.915999999997</v>
      </c>
      <c r="F197" s="745">
        <f t="shared" si="83"/>
        <v>44087.952000000005</v>
      </c>
      <c r="G197" s="745">
        <v>7560</v>
      </c>
      <c r="H197" s="745">
        <f t="shared" si="84"/>
        <v>11021.988000000001</v>
      </c>
      <c r="I197" s="745">
        <f t="shared" si="85"/>
        <v>75937.668000000005</v>
      </c>
      <c r="J197" s="1017"/>
      <c r="K197" s="1017"/>
      <c r="L197" s="1017"/>
      <c r="M197" s="745">
        <v>480000</v>
      </c>
      <c r="N197" s="1019"/>
    </row>
    <row r="198" spans="1:14" ht="24.95" customHeight="1" x14ac:dyDescent="0.25">
      <c r="A198" s="864">
        <v>18</v>
      </c>
      <c r="B198" s="818" t="s">
        <v>967</v>
      </c>
      <c r="C198" s="765" t="s">
        <v>991</v>
      </c>
      <c r="D198" s="745">
        <v>284497.65999999997</v>
      </c>
      <c r="E198" s="745">
        <f t="shared" si="82"/>
        <v>99574.180999999982</v>
      </c>
      <c r="F198" s="745">
        <f t="shared" si="83"/>
        <v>56899.531999999999</v>
      </c>
      <c r="G198" s="745">
        <v>7560</v>
      </c>
      <c r="H198" s="745">
        <f t="shared" si="84"/>
        <v>14224.883</v>
      </c>
      <c r="I198" s="745">
        <f t="shared" si="85"/>
        <v>79140.562999999995</v>
      </c>
      <c r="J198" s="1017"/>
      <c r="K198" s="1017"/>
      <c r="L198" s="1017"/>
      <c r="M198" s="745">
        <v>480000</v>
      </c>
      <c r="N198" s="1019"/>
    </row>
    <row r="199" spans="1:14" ht="24.95" customHeight="1" x14ac:dyDescent="0.25">
      <c r="A199" s="864">
        <v>19</v>
      </c>
      <c r="B199" s="818" t="s">
        <v>967</v>
      </c>
      <c r="C199" s="765" t="s">
        <v>991</v>
      </c>
      <c r="D199" s="745">
        <v>284497.65999999997</v>
      </c>
      <c r="E199" s="745">
        <f t="shared" si="82"/>
        <v>99574.180999999982</v>
      </c>
      <c r="F199" s="745">
        <f t="shared" si="83"/>
        <v>56899.531999999999</v>
      </c>
      <c r="G199" s="745">
        <v>7560</v>
      </c>
      <c r="H199" s="745">
        <f t="shared" si="84"/>
        <v>14224.883</v>
      </c>
      <c r="I199" s="745">
        <f t="shared" si="85"/>
        <v>79140.562999999995</v>
      </c>
      <c r="J199" s="1017"/>
      <c r="K199" s="1017"/>
      <c r="L199" s="1017"/>
      <c r="M199" s="745">
        <v>480000</v>
      </c>
      <c r="N199" s="1019"/>
    </row>
    <row r="200" spans="1:14" ht="24.95" customHeight="1" x14ac:dyDescent="0.25">
      <c r="A200" s="864">
        <v>20</v>
      </c>
      <c r="B200" s="818" t="s">
        <v>967</v>
      </c>
      <c r="C200" s="765" t="s">
        <v>991</v>
      </c>
      <c r="D200" s="745">
        <v>284497.65999999997</v>
      </c>
      <c r="E200" s="745">
        <f t="shared" si="82"/>
        <v>99574.180999999982</v>
      </c>
      <c r="F200" s="745">
        <f t="shared" si="83"/>
        <v>56899.531999999999</v>
      </c>
      <c r="G200" s="745">
        <v>7560</v>
      </c>
      <c r="H200" s="745">
        <f t="shared" si="84"/>
        <v>14224.883</v>
      </c>
      <c r="I200" s="745">
        <f t="shared" si="85"/>
        <v>79140.562999999995</v>
      </c>
      <c r="J200" s="1017"/>
      <c r="K200" s="1017"/>
      <c r="L200" s="1017"/>
      <c r="M200" s="745">
        <v>480000</v>
      </c>
      <c r="N200" s="1019"/>
    </row>
    <row r="201" spans="1:14" ht="24.95" customHeight="1" x14ac:dyDescent="0.25">
      <c r="A201" s="864">
        <v>21</v>
      </c>
      <c r="B201" s="812" t="s">
        <v>1073</v>
      </c>
      <c r="C201" s="913" t="s">
        <v>1075</v>
      </c>
      <c r="D201" s="745">
        <v>268567.99</v>
      </c>
      <c r="E201" s="745">
        <f t="shared" si="69"/>
        <v>93998.796499999997</v>
      </c>
      <c r="F201" s="745">
        <f>D201*20%</f>
        <v>53713.597999999998</v>
      </c>
      <c r="G201" s="745">
        <v>7560</v>
      </c>
      <c r="H201" s="745">
        <f>D201*5%</f>
        <v>13428.3995</v>
      </c>
      <c r="I201" s="745">
        <f>D201*5%+64915.68</f>
        <v>78344.079499999993</v>
      </c>
      <c r="J201" s="745"/>
      <c r="K201" s="745"/>
      <c r="L201" s="745"/>
      <c r="M201" s="745">
        <v>480000</v>
      </c>
      <c r="N201" s="746"/>
    </row>
    <row r="202" spans="1:14" ht="24.95" customHeight="1" x14ac:dyDescent="0.25">
      <c r="A202" s="864">
        <v>22</v>
      </c>
      <c r="B202" s="812" t="s">
        <v>1074</v>
      </c>
      <c r="C202" s="913" t="s">
        <v>1075</v>
      </c>
      <c r="D202" s="745">
        <v>268567.99</v>
      </c>
      <c r="E202" s="745">
        <f t="shared" si="69"/>
        <v>93998.796499999997</v>
      </c>
      <c r="F202" s="745">
        <f>D202*20%</f>
        <v>53713.597999999998</v>
      </c>
      <c r="G202" s="745">
        <v>7560</v>
      </c>
      <c r="H202" s="745">
        <f>D202*5%</f>
        <v>13428.3995</v>
      </c>
      <c r="I202" s="745">
        <f>D202*5%+64915.68</f>
        <v>78344.079499999993</v>
      </c>
      <c r="J202" s="745"/>
      <c r="K202" s="745"/>
      <c r="L202" s="745"/>
      <c r="M202" s="745">
        <v>480000</v>
      </c>
      <c r="N202" s="746"/>
    </row>
    <row r="203" spans="1:14" ht="24.95" customHeight="1" x14ac:dyDescent="0.25">
      <c r="A203" s="864">
        <v>23</v>
      </c>
      <c r="B203" s="812" t="s">
        <v>1076</v>
      </c>
      <c r="C203" s="1021" t="s">
        <v>970</v>
      </c>
      <c r="D203" s="745">
        <v>358123</v>
      </c>
      <c r="E203" s="745">
        <f t="shared" si="69"/>
        <v>125343.04999999999</v>
      </c>
      <c r="F203" s="745">
        <f>D203*20%</f>
        <v>71624.600000000006</v>
      </c>
      <c r="G203" s="745">
        <v>7560</v>
      </c>
      <c r="H203" s="745">
        <f>D203*5%</f>
        <v>17906.150000000001</v>
      </c>
      <c r="I203" s="745">
        <f>D203*5%+64915.68</f>
        <v>82821.83</v>
      </c>
      <c r="J203" s="745"/>
      <c r="K203" s="745"/>
      <c r="L203" s="745"/>
      <c r="M203" s="745">
        <v>480000</v>
      </c>
      <c r="N203" s="746"/>
    </row>
    <row r="204" spans="1:14" ht="24.95" customHeight="1" thickBot="1" x14ac:dyDescent="0.3">
      <c r="A204" s="865">
        <v>24</v>
      </c>
      <c r="B204" s="750" t="s">
        <v>1077</v>
      </c>
      <c r="C204" s="1022" t="s">
        <v>1078</v>
      </c>
      <c r="D204" s="751">
        <v>488127</v>
      </c>
      <c r="E204" s="751">
        <f t="shared" si="69"/>
        <v>170844.44999999998</v>
      </c>
      <c r="F204" s="751">
        <f t="shared" ref="F204" si="86">D204*20%</f>
        <v>97625.400000000009</v>
      </c>
      <c r="G204" s="751">
        <v>7560</v>
      </c>
      <c r="H204" s="751">
        <f t="shared" ref="H204" si="87">D204*5%</f>
        <v>24406.350000000002</v>
      </c>
      <c r="I204" s="751">
        <f t="shared" ref="I204" si="88">D204*5%+64915.68</f>
        <v>89322.03</v>
      </c>
      <c r="J204" s="751"/>
      <c r="K204" s="751"/>
      <c r="L204" s="751"/>
      <c r="M204" s="751">
        <v>480000</v>
      </c>
      <c r="N204" s="753"/>
    </row>
    <row r="205" spans="1:14" ht="24.95" customHeight="1" thickBot="1" x14ac:dyDescent="0.3">
      <c r="A205" s="1303" t="s">
        <v>1017</v>
      </c>
      <c r="B205" s="1304"/>
      <c r="C205" s="916">
        <v>10</v>
      </c>
      <c r="D205" s="917">
        <f t="shared" ref="D205:N205" si="89">SUM(D201:D204)</f>
        <v>1383385.98</v>
      </c>
      <c r="E205" s="917">
        <f t="shared" si="89"/>
        <v>484185.09299999999</v>
      </c>
      <c r="F205" s="917">
        <f t="shared" si="89"/>
        <v>276677.196</v>
      </c>
      <c r="G205" s="917">
        <f t="shared" si="89"/>
        <v>30240</v>
      </c>
      <c r="H205" s="917">
        <f t="shared" si="89"/>
        <v>69169.298999999999</v>
      </c>
      <c r="I205" s="917">
        <f t="shared" si="89"/>
        <v>328832.01899999997</v>
      </c>
      <c r="J205" s="917">
        <f t="shared" si="89"/>
        <v>0</v>
      </c>
      <c r="K205" s="917">
        <f t="shared" si="89"/>
        <v>0</v>
      </c>
      <c r="L205" s="917">
        <f t="shared" si="89"/>
        <v>0</v>
      </c>
      <c r="M205" s="917">
        <f t="shared" si="89"/>
        <v>1920000</v>
      </c>
      <c r="N205" s="917">
        <f t="shared" si="89"/>
        <v>0</v>
      </c>
    </row>
    <row r="206" spans="1:14" ht="24.95" customHeight="1" x14ac:dyDescent="0.25">
      <c r="A206" s="817">
        <v>24</v>
      </c>
      <c r="B206" s="744" t="s">
        <v>1080</v>
      </c>
      <c r="C206" s="815" t="s">
        <v>972</v>
      </c>
      <c r="D206" s="745"/>
      <c r="E206" s="745"/>
      <c r="F206" s="745"/>
      <c r="G206" s="745"/>
      <c r="H206" s="745"/>
      <c r="I206" s="745"/>
      <c r="J206" s="745"/>
      <c r="K206" s="745"/>
      <c r="L206" s="745"/>
      <c r="M206" s="745">
        <v>480000</v>
      </c>
      <c r="N206" s="746">
        <f t="shared" ref="N206" si="90">D206*10%</f>
        <v>0</v>
      </c>
    </row>
    <row r="207" spans="1:14" ht="24.95" customHeight="1" x14ac:dyDescent="0.25">
      <c r="A207" s="817">
        <v>25</v>
      </c>
      <c r="B207" s="744" t="s">
        <v>1081</v>
      </c>
      <c r="C207" s="744" t="s">
        <v>973</v>
      </c>
      <c r="D207" s="745">
        <v>716580</v>
      </c>
      <c r="E207" s="745">
        <v>250802.99999999997</v>
      </c>
      <c r="F207" s="745">
        <v>143316</v>
      </c>
      <c r="G207" s="745">
        <v>8640</v>
      </c>
      <c r="H207" s="745">
        <v>35829</v>
      </c>
      <c r="I207" s="745">
        <v>59829</v>
      </c>
      <c r="J207" s="745"/>
      <c r="K207" s="745"/>
      <c r="L207" s="745"/>
      <c r="M207" s="745">
        <v>480000</v>
      </c>
      <c r="N207" s="746"/>
    </row>
    <row r="208" spans="1:14" ht="24.95" customHeight="1" x14ac:dyDescent="0.25">
      <c r="A208" s="817">
        <v>26</v>
      </c>
      <c r="B208" s="744" t="s">
        <v>1082</v>
      </c>
      <c r="C208" s="744" t="s">
        <v>973</v>
      </c>
      <c r="D208" s="745">
        <v>716580</v>
      </c>
      <c r="E208" s="745">
        <v>250802.99999999997</v>
      </c>
      <c r="F208" s="745">
        <v>143316</v>
      </c>
      <c r="G208" s="745">
        <v>8640</v>
      </c>
      <c r="H208" s="745">
        <v>35829</v>
      </c>
      <c r="I208" s="745">
        <v>59829</v>
      </c>
      <c r="J208" s="745"/>
      <c r="K208" s="745"/>
      <c r="L208" s="745"/>
      <c r="M208" s="745">
        <v>480000</v>
      </c>
      <c r="N208" s="746"/>
    </row>
    <row r="209" spans="1:14" ht="24.95" customHeight="1" x14ac:dyDescent="0.25">
      <c r="A209" s="817">
        <v>27</v>
      </c>
      <c r="B209" s="744" t="s">
        <v>1083</v>
      </c>
      <c r="C209" s="744" t="s">
        <v>973</v>
      </c>
      <c r="D209" s="745">
        <v>716580</v>
      </c>
      <c r="E209" s="745">
        <v>250802.99999999997</v>
      </c>
      <c r="F209" s="745">
        <v>143316</v>
      </c>
      <c r="G209" s="745">
        <v>8640</v>
      </c>
      <c r="H209" s="745">
        <v>35829</v>
      </c>
      <c r="I209" s="745">
        <v>59829</v>
      </c>
      <c r="J209" s="745"/>
      <c r="K209" s="745"/>
      <c r="L209" s="745"/>
      <c r="M209" s="745">
        <v>480000</v>
      </c>
      <c r="N209" s="746"/>
    </row>
    <row r="210" spans="1:14" ht="24.95" customHeight="1" x14ac:dyDescent="0.25">
      <c r="A210" s="817">
        <v>28</v>
      </c>
      <c r="B210" s="744" t="s">
        <v>1084</v>
      </c>
      <c r="C210" s="744" t="s">
        <v>973</v>
      </c>
      <c r="D210" s="745">
        <v>716580</v>
      </c>
      <c r="E210" s="745">
        <v>250802.99999999997</v>
      </c>
      <c r="F210" s="745">
        <v>143316</v>
      </c>
      <c r="G210" s="745">
        <v>8640</v>
      </c>
      <c r="H210" s="745">
        <v>35829</v>
      </c>
      <c r="I210" s="745">
        <v>59829</v>
      </c>
      <c r="J210" s="745"/>
      <c r="K210" s="745"/>
      <c r="L210" s="745"/>
      <c r="M210" s="745">
        <v>480000</v>
      </c>
      <c r="N210" s="746"/>
    </row>
    <row r="211" spans="1:14" ht="24.95" customHeight="1" x14ac:dyDescent="0.25">
      <c r="A211" s="817">
        <v>29</v>
      </c>
      <c r="B211" s="744" t="s">
        <v>1085</v>
      </c>
      <c r="C211" s="744" t="s">
        <v>973</v>
      </c>
      <c r="D211" s="745">
        <v>716580</v>
      </c>
      <c r="E211" s="745">
        <v>250802.99999999997</v>
      </c>
      <c r="F211" s="745">
        <v>143316</v>
      </c>
      <c r="G211" s="745">
        <v>8640</v>
      </c>
      <c r="H211" s="745">
        <v>35829</v>
      </c>
      <c r="I211" s="745">
        <v>59829</v>
      </c>
      <c r="J211" s="745"/>
      <c r="K211" s="745"/>
      <c r="L211" s="745"/>
      <c r="M211" s="745">
        <v>480000</v>
      </c>
      <c r="N211" s="746"/>
    </row>
    <row r="212" spans="1:14" ht="24.95" customHeight="1" thickBot="1" x14ac:dyDescent="0.3">
      <c r="A212" s="817">
        <v>30</v>
      </c>
      <c r="B212" s="767" t="s">
        <v>1043</v>
      </c>
      <c r="C212" s="767" t="s">
        <v>973</v>
      </c>
      <c r="D212" s="768">
        <v>716580</v>
      </c>
      <c r="E212" s="768">
        <v>250802.99999999997</v>
      </c>
      <c r="F212" s="768">
        <v>143316</v>
      </c>
      <c r="G212" s="768">
        <v>8640</v>
      </c>
      <c r="H212" s="768">
        <v>35829</v>
      </c>
      <c r="I212" s="768">
        <v>59829</v>
      </c>
      <c r="J212" s="768"/>
      <c r="K212" s="768"/>
      <c r="L212" s="768"/>
      <c r="M212" s="745">
        <v>480000</v>
      </c>
      <c r="N212" s="769"/>
    </row>
    <row r="213" spans="1:14" ht="24.95" customHeight="1" thickBot="1" x14ac:dyDescent="0.3">
      <c r="A213" s="1305" t="s">
        <v>933</v>
      </c>
      <c r="B213" s="1306"/>
      <c r="C213" s="816">
        <v>10</v>
      </c>
      <c r="D213" s="771">
        <f t="shared" ref="D213:N213" si="91">SUM(D206:D212)</f>
        <v>4299480</v>
      </c>
      <c r="E213" s="771">
        <f t="shared" si="91"/>
        <v>1504817.9999999998</v>
      </c>
      <c r="F213" s="771">
        <f t="shared" si="91"/>
        <v>859896</v>
      </c>
      <c r="G213" s="771">
        <f t="shared" si="91"/>
        <v>51840</v>
      </c>
      <c r="H213" s="771">
        <f t="shared" si="91"/>
        <v>214974</v>
      </c>
      <c r="I213" s="771">
        <f t="shared" si="91"/>
        <v>358974</v>
      </c>
      <c r="J213" s="771">
        <f t="shared" si="91"/>
        <v>0</v>
      </c>
      <c r="K213" s="771">
        <f t="shared" si="91"/>
        <v>0</v>
      </c>
      <c r="L213" s="771">
        <f t="shared" si="91"/>
        <v>0</v>
      </c>
      <c r="M213" s="771">
        <f t="shared" si="91"/>
        <v>3360000</v>
      </c>
      <c r="N213" s="771">
        <f t="shared" si="91"/>
        <v>0</v>
      </c>
    </row>
    <row r="214" spans="1:14" s="821" customFormat="1" ht="24.95" customHeight="1" x14ac:dyDescent="0.3">
      <c r="A214" s="1311" t="s">
        <v>974</v>
      </c>
      <c r="B214" s="1312"/>
      <c r="C214" s="1312"/>
      <c r="D214" s="1312"/>
      <c r="E214" s="1312"/>
      <c r="F214" s="1312"/>
      <c r="G214" s="1312"/>
      <c r="H214" s="1312"/>
      <c r="I214" s="1312"/>
      <c r="J214" s="1312"/>
      <c r="K214" s="1312"/>
      <c r="L214" s="1312"/>
      <c r="M214" s="819"/>
      <c r="N214" s="820"/>
    </row>
    <row r="215" spans="1:14" ht="24.95" customHeight="1" x14ac:dyDescent="0.25">
      <c r="A215" s="1024">
        <v>1</v>
      </c>
      <c r="B215" s="818" t="s">
        <v>1086</v>
      </c>
      <c r="C215" s="818" t="s">
        <v>1087</v>
      </c>
      <c r="D215" s="745">
        <v>114829.44</v>
      </c>
      <c r="E215" s="745">
        <f t="shared" ref="E215" si="92">D215*35%</f>
        <v>40190.303999999996</v>
      </c>
      <c r="F215" s="745">
        <f t="shared" ref="F215" si="93">D215*20%</f>
        <v>22965.888000000003</v>
      </c>
      <c r="G215" s="745">
        <v>5400</v>
      </c>
      <c r="H215" s="745">
        <f t="shared" ref="H215" si="94">D215*5%</f>
        <v>5741.4720000000007</v>
      </c>
      <c r="I215" s="745">
        <f t="shared" ref="I215" si="95">D215*5%+64915.68</f>
        <v>70657.152000000002</v>
      </c>
      <c r="J215" s="745"/>
      <c r="K215" s="745"/>
      <c r="L215" s="745"/>
      <c r="M215" s="745">
        <v>480000</v>
      </c>
      <c r="N215" s="745"/>
    </row>
    <row r="216" spans="1:14" ht="24.95" customHeight="1" thickBot="1" x14ac:dyDescent="0.3">
      <c r="A216" s="1025">
        <v>2</v>
      </c>
      <c r="B216" s="938" t="s">
        <v>1088</v>
      </c>
      <c r="C216" s="938" t="s">
        <v>1090</v>
      </c>
      <c r="D216" s="768">
        <v>198834</v>
      </c>
      <c r="E216" s="768">
        <f t="shared" ref="E216" si="96">D216*35%</f>
        <v>69591.899999999994</v>
      </c>
      <c r="F216" s="768">
        <f t="shared" ref="F216" si="97">D216*20%</f>
        <v>39766.800000000003</v>
      </c>
      <c r="G216" s="768">
        <v>5400</v>
      </c>
      <c r="H216" s="768">
        <f t="shared" ref="H216" si="98">D216*5%</f>
        <v>9941.7000000000007</v>
      </c>
      <c r="I216" s="768">
        <f>D216*5%+64915.68</f>
        <v>74857.38</v>
      </c>
      <c r="J216" s="768"/>
      <c r="K216" s="768"/>
      <c r="L216" s="768"/>
      <c r="M216" s="768">
        <v>480000</v>
      </c>
      <c r="N216" s="768"/>
    </row>
    <row r="217" spans="1:14" ht="24.95" customHeight="1" thickBot="1" x14ac:dyDescent="0.3">
      <c r="A217" s="1318" t="s">
        <v>993</v>
      </c>
      <c r="B217" s="1319"/>
      <c r="C217" s="1026" t="s">
        <v>1089</v>
      </c>
      <c r="D217" s="831">
        <f>SUM(D215:D216)</f>
        <v>313663.44</v>
      </c>
      <c r="E217" s="831">
        <f t="shared" ref="E217:N217" si="99">SUM(E215:E216)</f>
        <v>109782.204</v>
      </c>
      <c r="F217" s="831">
        <f t="shared" si="99"/>
        <v>62732.688000000009</v>
      </c>
      <c r="G217" s="831">
        <f t="shared" si="99"/>
        <v>10800</v>
      </c>
      <c r="H217" s="831">
        <f t="shared" si="99"/>
        <v>15683.172000000002</v>
      </c>
      <c r="I217" s="831">
        <f t="shared" si="99"/>
        <v>145514.53200000001</v>
      </c>
      <c r="J217" s="831">
        <f t="shared" si="99"/>
        <v>0</v>
      </c>
      <c r="K217" s="831">
        <f t="shared" si="99"/>
        <v>0</v>
      </c>
      <c r="L217" s="831">
        <f t="shared" si="99"/>
        <v>0</v>
      </c>
      <c r="M217" s="831">
        <f t="shared" si="99"/>
        <v>960000</v>
      </c>
      <c r="N217" s="1016">
        <f t="shared" si="99"/>
        <v>0</v>
      </c>
    </row>
    <row r="218" spans="1:14" ht="24.95" customHeight="1" x14ac:dyDescent="0.25">
      <c r="A218" s="862">
        <v>3</v>
      </c>
      <c r="B218" s="863" t="s">
        <v>967</v>
      </c>
      <c r="C218" s="1020" t="s">
        <v>1079</v>
      </c>
      <c r="D218" s="796">
        <v>220439.76</v>
      </c>
      <c r="E218" s="796">
        <f t="shared" ref="E218:E232" si="100">D218*35%</f>
        <v>77153.915999999997</v>
      </c>
      <c r="F218" s="796">
        <f t="shared" ref="F218:F232" si="101">D218*20%</f>
        <v>44087.952000000005</v>
      </c>
      <c r="G218" s="796">
        <v>7560</v>
      </c>
      <c r="H218" s="796">
        <f t="shared" ref="H218:H232" si="102">D218*5%</f>
        <v>11021.988000000001</v>
      </c>
      <c r="I218" s="796">
        <f t="shared" ref="I218:I232" si="103">D218*5%+64915.68</f>
        <v>75937.668000000005</v>
      </c>
      <c r="J218" s="833"/>
      <c r="K218" s="833"/>
      <c r="L218" s="833"/>
      <c r="M218" s="796">
        <v>480000</v>
      </c>
      <c r="N218" s="1018"/>
    </row>
    <row r="219" spans="1:14" ht="24.95" customHeight="1" x14ac:dyDescent="0.25">
      <c r="A219" s="864">
        <v>4</v>
      </c>
      <c r="B219" s="818" t="s">
        <v>967</v>
      </c>
      <c r="C219" s="765" t="s">
        <v>1079</v>
      </c>
      <c r="D219" s="745">
        <v>220439.76</v>
      </c>
      <c r="E219" s="745">
        <f t="shared" si="100"/>
        <v>77153.915999999997</v>
      </c>
      <c r="F219" s="745">
        <f t="shared" si="101"/>
        <v>44087.952000000005</v>
      </c>
      <c r="G219" s="745">
        <v>7560</v>
      </c>
      <c r="H219" s="745">
        <f t="shared" si="102"/>
        <v>11021.988000000001</v>
      </c>
      <c r="I219" s="745">
        <f t="shared" si="103"/>
        <v>75937.668000000005</v>
      </c>
      <c r="J219" s="1017"/>
      <c r="K219" s="1017"/>
      <c r="L219" s="1017"/>
      <c r="M219" s="745">
        <v>480000</v>
      </c>
      <c r="N219" s="1019"/>
    </row>
    <row r="220" spans="1:14" ht="24.95" customHeight="1" x14ac:dyDescent="0.25">
      <c r="A220" s="864">
        <v>5</v>
      </c>
      <c r="B220" s="818" t="s">
        <v>967</v>
      </c>
      <c r="C220" s="765" t="s">
        <v>1079</v>
      </c>
      <c r="D220" s="745">
        <v>220439.76</v>
      </c>
      <c r="E220" s="745">
        <f t="shared" si="100"/>
        <v>77153.915999999997</v>
      </c>
      <c r="F220" s="745">
        <f t="shared" si="101"/>
        <v>44087.952000000005</v>
      </c>
      <c r="G220" s="745">
        <v>7560</v>
      </c>
      <c r="H220" s="745">
        <f t="shared" si="102"/>
        <v>11021.988000000001</v>
      </c>
      <c r="I220" s="745">
        <f t="shared" si="103"/>
        <v>75937.668000000005</v>
      </c>
      <c r="J220" s="1017"/>
      <c r="K220" s="1017"/>
      <c r="L220" s="1017"/>
      <c r="M220" s="745">
        <v>480000</v>
      </c>
      <c r="N220" s="1019"/>
    </row>
    <row r="221" spans="1:14" ht="24.95" customHeight="1" x14ac:dyDescent="0.25">
      <c r="A221" s="864">
        <v>6</v>
      </c>
      <c r="B221" s="818" t="s">
        <v>967</v>
      </c>
      <c r="C221" s="765" t="s">
        <v>1079</v>
      </c>
      <c r="D221" s="745">
        <v>220439.76</v>
      </c>
      <c r="E221" s="745">
        <f t="shared" si="100"/>
        <v>77153.915999999997</v>
      </c>
      <c r="F221" s="745">
        <f t="shared" si="101"/>
        <v>44087.952000000005</v>
      </c>
      <c r="G221" s="745">
        <v>7560</v>
      </c>
      <c r="H221" s="745">
        <f t="shared" si="102"/>
        <v>11021.988000000001</v>
      </c>
      <c r="I221" s="745">
        <f t="shared" si="103"/>
        <v>75937.668000000005</v>
      </c>
      <c r="J221" s="1017"/>
      <c r="K221" s="1017"/>
      <c r="L221" s="1017"/>
      <c r="M221" s="745">
        <v>480000</v>
      </c>
      <c r="N221" s="1019"/>
    </row>
    <row r="222" spans="1:14" ht="24.95" customHeight="1" x14ac:dyDescent="0.25">
      <c r="A222" s="864">
        <v>7</v>
      </c>
      <c r="B222" s="818" t="s">
        <v>967</v>
      </c>
      <c r="C222" s="765" t="s">
        <v>1079</v>
      </c>
      <c r="D222" s="745">
        <v>220439.76</v>
      </c>
      <c r="E222" s="745">
        <f t="shared" si="100"/>
        <v>77153.915999999997</v>
      </c>
      <c r="F222" s="745">
        <f t="shared" si="101"/>
        <v>44087.952000000005</v>
      </c>
      <c r="G222" s="745">
        <v>7560</v>
      </c>
      <c r="H222" s="745">
        <f t="shared" si="102"/>
        <v>11021.988000000001</v>
      </c>
      <c r="I222" s="745">
        <f t="shared" si="103"/>
        <v>75937.668000000005</v>
      </c>
      <c r="J222" s="1017"/>
      <c r="K222" s="1017"/>
      <c r="L222" s="1017"/>
      <c r="M222" s="745">
        <v>480000</v>
      </c>
      <c r="N222" s="1019"/>
    </row>
    <row r="223" spans="1:14" ht="24.95" customHeight="1" x14ac:dyDescent="0.25">
      <c r="A223" s="864">
        <v>8</v>
      </c>
      <c r="B223" s="818" t="s">
        <v>1091</v>
      </c>
      <c r="C223" s="913" t="s">
        <v>1075</v>
      </c>
      <c r="D223" s="745">
        <v>268567.99</v>
      </c>
      <c r="E223" s="745">
        <f t="shared" si="100"/>
        <v>93998.796499999997</v>
      </c>
      <c r="F223" s="745">
        <f t="shared" si="101"/>
        <v>53713.597999999998</v>
      </c>
      <c r="G223" s="745">
        <v>7560</v>
      </c>
      <c r="H223" s="745">
        <f t="shared" si="102"/>
        <v>13428.3995</v>
      </c>
      <c r="I223" s="745">
        <f t="shared" si="103"/>
        <v>78344.079499999993</v>
      </c>
      <c r="J223" s="745"/>
      <c r="K223" s="745"/>
      <c r="L223" s="745"/>
      <c r="M223" s="745">
        <v>480000</v>
      </c>
      <c r="N223" s="1019"/>
    </row>
    <row r="224" spans="1:14" ht="24.95" customHeight="1" x14ac:dyDescent="0.25">
      <c r="A224" s="864">
        <v>9</v>
      </c>
      <c r="B224" s="818" t="s">
        <v>1092</v>
      </c>
      <c r="C224" s="913" t="s">
        <v>1075</v>
      </c>
      <c r="D224" s="745">
        <v>268567.99</v>
      </c>
      <c r="E224" s="745">
        <f t="shared" si="100"/>
        <v>93998.796499999997</v>
      </c>
      <c r="F224" s="745">
        <f t="shared" si="101"/>
        <v>53713.597999999998</v>
      </c>
      <c r="G224" s="745">
        <v>7560</v>
      </c>
      <c r="H224" s="745">
        <f t="shared" si="102"/>
        <v>13428.3995</v>
      </c>
      <c r="I224" s="745">
        <f t="shared" si="103"/>
        <v>78344.079499999993</v>
      </c>
      <c r="J224" s="745"/>
      <c r="K224" s="745"/>
      <c r="L224" s="745"/>
      <c r="M224" s="745">
        <v>480000</v>
      </c>
      <c r="N224" s="1019"/>
    </row>
    <row r="225" spans="1:14" ht="24.95" customHeight="1" x14ac:dyDescent="0.25">
      <c r="A225" s="864">
        <v>10</v>
      </c>
      <c r="B225" s="818" t="s">
        <v>1093</v>
      </c>
      <c r="C225" s="1021" t="s">
        <v>970</v>
      </c>
      <c r="D225" s="745">
        <v>358123</v>
      </c>
      <c r="E225" s="745">
        <f t="shared" si="100"/>
        <v>125343.04999999999</v>
      </c>
      <c r="F225" s="745">
        <f t="shared" si="101"/>
        <v>71624.600000000006</v>
      </c>
      <c r="G225" s="745">
        <v>7560</v>
      </c>
      <c r="H225" s="745">
        <f t="shared" si="102"/>
        <v>17906.150000000001</v>
      </c>
      <c r="I225" s="745">
        <f t="shared" si="103"/>
        <v>82821.83</v>
      </c>
      <c r="J225" s="1017"/>
      <c r="K225" s="1017"/>
      <c r="L225" s="1017"/>
      <c r="M225" s="745">
        <v>480000</v>
      </c>
      <c r="N225" s="1019"/>
    </row>
    <row r="226" spans="1:14" ht="24.95" customHeight="1" x14ac:dyDescent="0.25">
      <c r="A226" s="864">
        <v>11</v>
      </c>
      <c r="B226" s="818" t="s">
        <v>1094</v>
      </c>
      <c r="C226" s="1021" t="s">
        <v>970</v>
      </c>
      <c r="D226" s="745">
        <v>358123</v>
      </c>
      <c r="E226" s="745">
        <f t="shared" si="100"/>
        <v>125343.04999999999</v>
      </c>
      <c r="F226" s="745">
        <f t="shared" si="101"/>
        <v>71624.600000000006</v>
      </c>
      <c r="G226" s="745">
        <v>7560</v>
      </c>
      <c r="H226" s="745">
        <f t="shared" si="102"/>
        <v>17906.150000000001</v>
      </c>
      <c r="I226" s="745">
        <f t="shared" si="103"/>
        <v>82821.83</v>
      </c>
      <c r="J226" s="1017"/>
      <c r="K226" s="1017"/>
      <c r="L226" s="1017"/>
      <c r="M226" s="745">
        <v>480000</v>
      </c>
      <c r="N226" s="1019"/>
    </row>
    <row r="227" spans="1:14" ht="24.95" customHeight="1" x14ac:dyDescent="0.25">
      <c r="A227" s="864">
        <v>12</v>
      </c>
      <c r="B227" s="818" t="s">
        <v>1095</v>
      </c>
      <c r="C227" s="1021" t="s">
        <v>970</v>
      </c>
      <c r="D227" s="745">
        <v>358123</v>
      </c>
      <c r="E227" s="745">
        <f t="shared" si="100"/>
        <v>125343.04999999999</v>
      </c>
      <c r="F227" s="745">
        <f t="shared" si="101"/>
        <v>71624.600000000006</v>
      </c>
      <c r="G227" s="745">
        <v>7560</v>
      </c>
      <c r="H227" s="745">
        <f t="shared" si="102"/>
        <v>17906.150000000001</v>
      </c>
      <c r="I227" s="745">
        <f t="shared" si="103"/>
        <v>82821.83</v>
      </c>
      <c r="J227" s="1017"/>
      <c r="K227" s="1017"/>
      <c r="L227" s="1017"/>
      <c r="M227" s="745">
        <v>480000</v>
      </c>
      <c r="N227" s="1019"/>
    </row>
    <row r="228" spans="1:14" ht="24.95" customHeight="1" x14ac:dyDescent="0.25">
      <c r="A228" s="864">
        <v>13</v>
      </c>
      <c r="B228" s="818" t="s">
        <v>967</v>
      </c>
      <c r="C228" s="765" t="s">
        <v>991</v>
      </c>
      <c r="D228" s="745">
        <v>284497.65999999997</v>
      </c>
      <c r="E228" s="745">
        <f t="shared" si="100"/>
        <v>99574.180999999982</v>
      </c>
      <c r="F228" s="745">
        <f t="shared" si="101"/>
        <v>56899.531999999999</v>
      </c>
      <c r="G228" s="745">
        <v>7560</v>
      </c>
      <c r="H228" s="745">
        <f t="shared" si="102"/>
        <v>14224.883</v>
      </c>
      <c r="I228" s="745">
        <f t="shared" si="103"/>
        <v>79140.562999999995</v>
      </c>
      <c r="J228" s="1017"/>
      <c r="K228" s="1017"/>
      <c r="L228" s="1017"/>
      <c r="M228" s="745">
        <v>480000</v>
      </c>
      <c r="N228" s="1019"/>
    </row>
    <row r="229" spans="1:14" ht="24.95" customHeight="1" x14ac:dyDescent="0.25">
      <c r="A229" s="864">
        <v>14</v>
      </c>
      <c r="B229" s="818" t="s">
        <v>967</v>
      </c>
      <c r="C229" s="765" t="s">
        <v>991</v>
      </c>
      <c r="D229" s="745">
        <v>284497.65999999997</v>
      </c>
      <c r="E229" s="745">
        <f t="shared" si="100"/>
        <v>99574.180999999982</v>
      </c>
      <c r="F229" s="745">
        <f t="shared" si="101"/>
        <v>56899.531999999999</v>
      </c>
      <c r="G229" s="745">
        <v>7560</v>
      </c>
      <c r="H229" s="745">
        <f t="shared" si="102"/>
        <v>14224.883</v>
      </c>
      <c r="I229" s="745">
        <f t="shared" si="103"/>
        <v>79140.562999999995</v>
      </c>
      <c r="J229" s="1017"/>
      <c r="K229" s="1017"/>
      <c r="L229" s="1017"/>
      <c r="M229" s="745">
        <v>480000</v>
      </c>
      <c r="N229" s="1019"/>
    </row>
    <row r="230" spans="1:14" ht="24.95" customHeight="1" x14ac:dyDescent="0.25">
      <c r="A230" s="864">
        <v>15</v>
      </c>
      <c r="B230" s="818" t="s">
        <v>967</v>
      </c>
      <c r="C230" s="765" t="s">
        <v>991</v>
      </c>
      <c r="D230" s="745">
        <v>284497.65999999997</v>
      </c>
      <c r="E230" s="745">
        <f t="shared" si="100"/>
        <v>99574.180999999982</v>
      </c>
      <c r="F230" s="745">
        <f t="shared" si="101"/>
        <v>56899.531999999999</v>
      </c>
      <c r="G230" s="745">
        <v>7560</v>
      </c>
      <c r="H230" s="745">
        <f t="shared" si="102"/>
        <v>14224.883</v>
      </c>
      <c r="I230" s="745">
        <f t="shared" si="103"/>
        <v>79140.562999999995</v>
      </c>
      <c r="J230" s="1017"/>
      <c r="K230" s="1017"/>
      <c r="L230" s="1017"/>
      <c r="M230" s="745">
        <v>480000</v>
      </c>
      <c r="N230" s="1019"/>
    </row>
    <row r="231" spans="1:14" ht="24.95" customHeight="1" x14ac:dyDescent="0.25">
      <c r="A231" s="864">
        <v>16</v>
      </c>
      <c r="B231" s="818" t="s">
        <v>1096</v>
      </c>
      <c r="C231" s="801" t="s">
        <v>976</v>
      </c>
      <c r="D231" s="745">
        <v>422870</v>
      </c>
      <c r="E231" s="745">
        <f t="shared" si="100"/>
        <v>148004.5</v>
      </c>
      <c r="F231" s="745">
        <f t="shared" si="101"/>
        <v>84574</v>
      </c>
      <c r="G231" s="745">
        <v>7562</v>
      </c>
      <c r="H231" s="745">
        <f t="shared" si="102"/>
        <v>21143.5</v>
      </c>
      <c r="I231" s="745">
        <f t="shared" si="103"/>
        <v>86059.18</v>
      </c>
      <c r="J231" s="745"/>
      <c r="K231" s="745"/>
      <c r="L231" s="745"/>
      <c r="M231" s="745">
        <v>480000</v>
      </c>
      <c r="N231" s="1019"/>
    </row>
    <row r="232" spans="1:14" ht="24.95" customHeight="1" x14ac:dyDescent="0.25">
      <c r="A232" s="864">
        <v>17</v>
      </c>
      <c r="B232" s="818" t="s">
        <v>1097</v>
      </c>
      <c r="C232" s="801" t="s">
        <v>976</v>
      </c>
      <c r="D232" s="745">
        <v>422870</v>
      </c>
      <c r="E232" s="745">
        <f t="shared" si="100"/>
        <v>148004.5</v>
      </c>
      <c r="F232" s="745">
        <f t="shared" si="101"/>
        <v>84574</v>
      </c>
      <c r="G232" s="745">
        <v>7562</v>
      </c>
      <c r="H232" s="745">
        <f t="shared" si="102"/>
        <v>21143.5</v>
      </c>
      <c r="I232" s="745">
        <f t="shared" si="103"/>
        <v>86059.18</v>
      </c>
      <c r="J232" s="745"/>
      <c r="K232" s="745"/>
      <c r="L232" s="745"/>
      <c r="M232" s="745">
        <v>480000</v>
      </c>
      <c r="N232" s="1019"/>
    </row>
    <row r="233" spans="1:14" ht="24.95" customHeight="1" thickBot="1" x14ac:dyDescent="0.3">
      <c r="A233" s="865">
        <v>18</v>
      </c>
      <c r="B233" s="750" t="s">
        <v>1098</v>
      </c>
      <c r="C233" s="851" t="s">
        <v>976</v>
      </c>
      <c r="D233" s="751">
        <v>422870</v>
      </c>
      <c r="E233" s="751">
        <f t="shared" ref="E233:E259" si="104">D233*35%</f>
        <v>148004.5</v>
      </c>
      <c r="F233" s="751">
        <f t="shared" ref="F233" si="105">D233*20%</f>
        <v>84574</v>
      </c>
      <c r="G233" s="751">
        <v>7562</v>
      </c>
      <c r="H233" s="751">
        <f t="shared" ref="H233" si="106">D233*5%</f>
        <v>21143.5</v>
      </c>
      <c r="I233" s="751">
        <f t="shared" ref="I233" si="107">D233*5%+64915.68</f>
        <v>86059.18</v>
      </c>
      <c r="J233" s="751"/>
      <c r="K233" s="751"/>
      <c r="L233" s="751"/>
      <c r="M233" s="751">
        <v>480000</v>
      </c>
      <c r="N233" s="753"/>
    </row>
    <row r="234" spans="1:14" ht="24.95" customHeight="1" thickBot="1" x14ac:dyDescent="0.3">
      <c r="A234" s="1313" t="s">
        <v>1017</v>
      </c>
      <c r="B234" s="1314"/>
      <c r="C234" s="1028">
        <v>16</v>
      </c>
      <c r="D234" s="1014">
        <f>SUM(D218:D233)</f>
        <v>4835806.7600000007</v>
      </c>
      <c r="E234" s="1014">
        <f t="shared" ref="E234:N234" si="108">SUM(E218:E233)</f>
        <v>1692532.3659999999</v>
      </c>
      <c r="F234" s="1014">
        <f t="shared" si="108"/>
        <v>967161.35199999996</v>
      </c>
      <c r="G234" s="1014">
        <f t="shared" si="108"/>
        <v>120966</v>
      </c>
      <c r="H234" s="1014">
        <f t="shared" si="108"/>
        <v>241790.33799999999</v>
      </c>
      <c r="I234" s="1014">
        <f t="shared" si="108"/>
        <v>1280441.2179999996</v>
      </c>
      <c r="J234" s="1014">
        <f t="shared" si="108"/>
        <v>0</v>
      </c>
      <c r="K234" s="1014">
        <f t="shared" si="108"/>
        <v>0</v>
      </c>
      <c r="L234" s="1014">
        <f t="shared" si="108"/>
        <v>0</v>
      </c>
      <c r="M234" s="1014">
        <f t="shared" si="108"/>
        <v>7680000</v>
      </c>
      <c r="N234" s="1014">
        <f t="shared" si="108"/>
        <v>0</v>
      </c>
    </row>
    <row r="235" spans="1:14" ht="24.95" customHeight="1" x14ac:dyDescent="0.25">
      <c r="A235" s="862">
        <v>19</v>
      </c>
      <c r="B235" s="863" t="s">
        <v>1112</v>
      </c>
      <c r="C235" s="795" t="s">
        <v>977</v>
      </c>
      <c r="D235" s="833"/>
      <c r="E235" s="833"/>
      <c r="F235" s="833"/>
      <c r="G235" s="833"/>
      <c r="H235" s="833"/>
      <c r="I235" s="833"/>
      <c r="J235" s="833"/>
      <c r="K235" s="833"/>
      <c r="L235" s="833"/>
      <c r="M235" s="833"/>
      <c r="N235" s="1018"/>
    </row>
    <row r="236" spans="1:14" ht="24.95" customHeight="1" x14ac:dyDescent="0.25">
      <c r="A236" s="864">
        <v>20</v>
      </c>
      <c r="B236" s="818" t="s">
        <v>1114</v>
      </c>
      <c r="C236" s="744" t="s">
        <v>977</v>
      </c>
      <c r="D236" s="1017"/>
      <c r="E236" s="1017"/>
      <c r="F236" s="1017"/>
      <c r="G236" s="1017"/>
      <c r="H236" s="1017"/>
      <c r="I236" s="1017"/>
      <c r="J236" s="1017"/>
      <c r="K236" s="1017"/>
      <c r="L236" s="1017"/>
      <c r="M236" s="1017"/>
      <c r="N236" s="1019"/>
    </row>
    <row r="237" spans="1:14" ht="24.95" customHeight="1" x14ac:dyDescent="0.25">
      <c r="A237" s="864">
        <v>21</v>
      </c>
      <c r="B237" s="818" t="s">
        <v>1115</v>
      </c>
      <c r="C237" s="744" t="s">
        <v>977</v>
      </c>
      <c r="D237" s="1017"/>
      <c r="E237" s="1017"/>
      <c r="F237" s="1017"/>
      <c r="G237" s="1017"/>
      <c r="H237" s="1017"/>
      <c r="I237" s="1017"/>
      <c r="J237" s="1017"/>
      <c r="K237" s="1017"/>
      <c r="L237" s="1017"/>
      <c r="M237" s="1017"/>
      <c r="N237" s="1019"/>
    </row>
    <row r="238" spans="1:14" ht="24.95" customHeight="1" x14ac:dyDescent="0.25">
      <c r="A238" s="864"/>
      <c r="B238" s="818" t="s">
        <v>1116</v>
      </c>
      <c r="C238" s="744" t="s">
        <v>1117</v>
      </c>
      <c r="D238" s="1017">
        <v>673033.88</v>
      </c>
      <c r="E238" s="745">
        <f t="shared" ref="E238:E240" si="109">D238*35%</f>
        <v>235561.85799999998</v>
      </c>
      <c r="F238" s="745">
        <f t="shared" ref="F238:F240" si="110">D238*20%</f>
        <v>134606.77600000001</v>
      </c>
      <c r="G238" s="745">
        <v>8640</v>
      </c>
      <c r="H238" s="745">
        <f t="shared" ref="H238:H240" si="111">D238*5%</f>
        <v>33651.694000000003</v>
      </c>
      <c r="I238" s="745">
        <f t="shared" ref="I238:I240" si="112">D238*5%+64915.68</f>
        <v>98567.374000000011</v>
      </c>
      <c r="J238" s="745"/>
      <c r="K238" s="745"/>
      <c r="L238" s="745"/>
      <c r="M238" s="745">
        <v>480000</v>
      </c>
      <c r="N238" s="746"/>
    </row>
    <row r="239" spans="1:14" ht="24.95" customHeight="1" x14ac:dyDescent="0.25">
      <c r="A239" s="864"/>
      <c r="B239" s="818" t="s">
        <v>1041</v>
      </c>
      <c r="C239" s="744" t="s">
        <v>1117</v>
      </c>
      <c r="D239" s="1017">
        <v>673033.88</v>
      </c>
      <c r="E239" s="745">
        <f t="shared" si="109"/>
        <v>235561.85799999998</v>
      </c>
      <c r="F239" s="745">
        <f t="shared" si="110"/>
        <v>134606.77600000001</v>
      </c>
      <c r="G239" s="745">
        <v>8640</v>
      </c>
      <c r="H239" s="745">
        <f t="shared" si="111"/>
        <v>33651.694000000003</v>
      </c>
      <c r="I239" s="745">
        <f t="shared" si="112"/>
        <v>98567.374000000011</v>
      </c>
      <c r="J239" s="745"/>
      <c r="K239" s="745"/>
      <c r="L239" s="745"/>
      <c r="M239" s="745">
        <v>480000</v>
      </c>
      <c r="N239" s="746"/>
    </row>
    <row r="240" spans="1:14" ht="24.95" customHeight="1" x14ac:dyDescent="0.25">
      <c r="A240" s="864"/>
      <c r="B240" s="818" t="s">
        <v>1042</v>
      </c>
      <c r="C240" s="744" t="s">
        <v>1117</v>
      </c>
      <c r="D240" s="1017">
        <v>673033.88</v>
      </c>
      <c r="E240" s="745">
        <f t="shared" si="109"/>
        <v>235561.85799999998</v>
      </c>
      <c r="F240" s="745">
        <f t="shared" si="110"/>
        <v>134606.77600000001</v>
      </c>
      <c r="G240" s="745">
        <v>8640</v>
      </c>
      <c r="H240" s="745">
        <f t="shared" si="111"/>
        <v>33651.694000000003</v>
      </c>
      <c r="I240" s="745">
        <f t="shared" si="112"/>
        <v>98567.374000000011</v>
      </c>
      <c r="J240" s="745"/>
      <c r="K240" s="745"/>
      <c r="L240" s="745"/>
      <c r="M240" s="745">
        <v>480000</v>
      </c>
      <c r="N240" s="746"/>
    </row>
    <row r="241" spans="1:14" ht="24.95" customHeight="1" x14ac:dyDescent="0.25">
      <c r="A241" s="864">
        <v>22</v>
      </c>
      <c r="B241" s="744" t="s">
        <v>1099</v>
      </c>
      <c r="C241" s="744" t="s">
        <v>973</v>
      </c>
      <c r="D241" s="745">
        <v>737853.59999999963</v>
      </c>
      <c r="E241" s="745">
        <f t="shared" ref="E241:E258" si="113">D241*35%</f>
        <v>258248.75999999986</v>
      </c>
      <c r="F241" s="745">
        <f t="shared" ref="F241:F258" si="114">D241*20%</f>
        <v>147570.71999999994</v>
      </c>
      <c r="G241" s="745">
        <v>8640</v>
      </c>
      <c r="H241" s="745">
        <f t="shared" ref="H241:H258" si="115">D241*5%</f>
        <v>36892.679999999986</v>
      </c>
      <c r="I241" s="745">
        <f t="shared" ref="I241:I258" si="116">D241*5%+64915.68</f>
        <v>101808.35999999999</v>
      </c>
      <c r="J241" s="745"/>
      <c r="K241" s="745"/>
      <c r="L241" s="745"/>
      <c r="M241" s="745">
        <v>480000</v>
      </c>
      <c r="N241" s="746"/>
    </row>
    <row r="242" spans="1:14" ht="24.95" customHeight="1" x14ac:dyDescent="0.25">
      <c r="A242" s="864">
        <v>23</v>
      </c>
      <c r="B242" s="744" t="s">
        <v>1100</v>
      </c>
      <c r="C242" s="744" t="s">
        <v>973</v>
      </c>
      <c r="D242" s="745">
        <v>737853.59999999963</v>
      </c>
      <c r="E242" s="745">
        <f t="shared" si="113"/>
        <v>258248.75999999986</v>
      </c>
      <c r="F242" s="745">
        <f t="shared" si="114"/>
        <v>147570.71999999994</v>
      </c>
      <c r="G242" s="745">
        <v>8640</v>
      </c>
      <c r="H242" s="745">
        <f t="shared" si="115"/>
        <v>36892.679999999986</v>
      </c>
      <c r="I242" s="745">
        <f t="shared" si="116"/>
        <v>101808.35999999999</v>
      </c>
      <c r="J242" s="745"/>
      <c r="K242" s="745"/>
      <c r="L242" s="745"/>
      <c r="M242" s="745">
        <v>480000</v>
      </c>
      <c r="N242" s="746"/>
    </row>
    <row r="243" spans="1:14" ht="24.95" customHeight="1" x14ac:dyDescent="0.25">
      <c r="A243" s="864">
        <v>24</v>
      </c>
      <c r="B243" s="744" t="s">
        <v>1101</v>
      </c>
      <c r="C243" s="744" t="s">
        <v>973</v>
      </c>
      <c r="D243" s="745">
        <v>737853.59999999963</v>
      </c>
      <c r="E243" s="745">
        <f t="shared" si="113"/>
        <v>258248.75999999986</v>
      </c>
      <c r="F243" s="745">
        <f t="shared" si="114"/>
        <v>147570.71999999994</v>
      </c>
      <c r="G243" s="745">
        <v>8640</v>
      </c>
      <c r="H243" s="745">
        <f t="shared" si="115"/>
        <v>36892.679999999986</v>
      </c>
      <c r="I243" s="745">
        <f t="shared" si="116"/>
        <v>101808.35999999999</v>
      </c>
      <c r="J243" s="745"/>
      <c r="K243" s="745"/>
      <c r="L243" s="745"/>
      <c r="M243" s="745">
        <v>480000</v>
      </c>
      <c r="N243" s="746"/>
    </row>
    <row r="244" spans="1:14" ht="24.95" customHeight="1" x14ac:dyDescent="0.25">
      <c r="A244" s="864">
        <v>25</v>
      </c>
      <c r="B244" s="744" t="s">
        <v>1102</v>
      </c>
      <c r="C244" s="744" t="s">
        <v>973</v>
      </c>
      <c r="D244" s="745">
        <v>737853.59999999963</v>
      </c>
      <c r="E244" s="745">
        <f t="shared" si="113"/>
        <v>258248.75999999986</v>
      </c>
      <c r="F244" s="745">
        <f t="shared" si="114"/>
        <v>147570.71999999994</v>
      </c>
      <c r="G244" s="745">
        <v>8640</v>
      </c>
      <c r="H244" s="745">
        <f t="shared" si="115"/>
        <v>36892.679999999986</v>
      </c>
      <c r="I244" s="745">
        <f t="shared" si="116"/>
        <v>101808.35999999999</v>
      </c>
      <c r="J244" s="745"/>
      <c r="K244" s="745"/>
      <c r="L244" s="745"/>
      <c r="M244" s="745">
        <v>480000</v>
      </c>
      <c r="N244" s="746"/>
    </row>
    <row r="245" spans="1:14" ht="24.95" customHeight="1" x14ac:dyDescent="0.25">
      <c r="A245" s="864">
        <v>26</v>
      </c>
      <c r="B245" s="744" t="s">
        <v>1103</v>
      </c>
      <c r="C245" s="744" t="s">
        <v>973</v>
      </c>
      <c r="D245" s="745">
        <v>737853.59999999963</v>
      </c>
      <c r="E245" s="745">
        <f t="shared" si="113"/>
        <v>258248.75999999986</v>
      </c>
      <c r="F245" s="745">
        <f t="shared" si="114"/>
        <v>147570.71999999994</v>
      </c>
      <c r="G245" s="745">
        <v>8640</v>
      </c>
      <c r="H245" s="745">
        <f t="shared" si="115"/>
        <v>36892.679999999986</v>
      </c>
      <c r="I245" s="745">
        <f t="shared" si="116"/>
        <v>101808.35999999999</v>
      </c>
      <c r="J245" s="745"/>
      <c r="K245" s="745"/>
      <c r="L245" s="745"/>
      <c r="M245" s="745">
        <v>480000</v>
      </c>
      <c r="N245" s="746"/>
    </row>
    <row r="246" spans="1:14" ht="24.95" customHeight="1" x14ac:dyDescent="0.25">
      <c r="A246" s="864">
        <v>27</v>
      </c>
      <c r="B246" s="744" t="s">
        <v>1104</v>
      </c>
      <c r="C246" s="744" t="s">
        <v>973</v>
      </c>
      <c r="D246" s="745">
        <v>737853.59999999963</v>
      </c>
      <c r="E246" s="745">
        <f t="shared" si="113"/>
        <v>258248.75999999986</v>
      </c>
      <c r="F246" s="745">
        <f t="shared" si="114"/>
        <v>147570.71999999994</v>
      </c>
      <c r="G246" s="745">
        <v>8640</v>
      </c>
      <c r="H246" s="745">
        <f t="shared" si="115"/>
        <v>36892.679999999986</v>
      </c>
      <c r="I246" s="745">
        <f t="shared" si="116"/>
        <v>101808.35999999999</v>
      </c>
      <c r="J246" s="745"/>
      <c r="K246" s="745"/>
      <c r="L246" s="745"/>
      <c r="M246" s="745">
        <v>480000</v>
      </c>
      <c r="N246" s="746"/>
    </row>
    <row r="247" spans="1:14" ht="24.95" customHeight="1" x14ac:dyDescent="0.25">
      <c r="A247" s="864">
        <v>28</v>
      </c>
      <c r="B247" s="818" t="s">
        <v>1105</v>
      </c>
      <c r="C247" s="744" t="s">
        <v>973</v>
      </c>
      <c r="D247" s="745">
        <v>737853.59999999963</v>
      </c>
      <c r="E247" s="745">
        <f t="shared" si="113"/>
        <v>258248.75999999986</v>
      </c>
      <c r="F247" s="745">
        <f t="shared" si="114"/>
        <v>147570.71999999994</v>
      </c>
      <c r="G247" s="745">
        <v>8640</v>
      </c>
      <c r="H247" s="745">
        <f t="shared" si="115"/>
        <v>36892.679999999986</v>
      </c>
      <c r="I247" s="745">
        <f t="shared" si="116"/>
        <v>101808.35999999999</v>
      </c>
      <c r="J247" s="745"/>
      <c r="K247" s="745"/>
      <c r="L247" s="745"/>
      <c r="M247" s="745">
        <v>480000</v>
      </c>
      <c r="N247" s="746"/>
    </row>
    <row r="248" spans="1:14" ht="24.95" customHeight="1" x14ac:dyDescent="0.25">
      <c r="A248" s="864">
        <v>29</v>
      </c>
      <c r="B248" s="744" t="s">
        <v>1106</v>
      </c>
      <c r="C248" s="744" t="s">
        <v>973</v>
      </c>
      <c r="D248" s="745">
        <v>737853.59999999963</v>
      </c>
      <c r="E248" s="745">
        <f t="shared" si="113"/>
        <v>258248.75999999986</v>
      </c>
      <c r="F248" s="745">
        <f t="shared" si="114"/>
        <v>147570.71999999994</v>
      </c>
      <c r="G248" s="745">
        <v>8640</v>
      </c>
      <c r="H248" s="745">
        <f t="shared" si="115"/>
        <v>36892.679999999986</v>
      </c>
      <c r="I248" s="745">
        <f t="shared" si="116"/>
        <v>101808.35999999999</v>
      </c>
      <c r="J248" s="745"/>
      <c r="K248" s="745"/>
      <c r="L248" s="745"/>
      <c r="M248" s="745">
        <v>480000</v>
      </c>
      <c r="N248" s="746"/>
    </row>
    <row r="249" spans="1:14" ht="24.95" customHeight="1" x14ac:dyDescent="0.25">
      <c r="A249" s="864">
        <v>30</v>
      </c>
      <c r="B249" s="744" t="s">
        <v>1107</v>
      </c>
      <c r="C249" s="744" t="s">
        <v>973</v>
      </c>
      <c r="D249" s="745">
        <v>737853.59999999963</v>
      </c>
      <c r="E249" s="745">
        <f t="shared" si="113"/>
        <v>258248.75999999986</v>
      </c>
      <c r="F249" s="745">
        <f t="shared" si="114"/>
        <v>147570.71999999994</v>
      </c>
      <c r="G249" s="745">
        <v>8640</v>
      </c>
      <c r="H249" s="745">
        <f t="shared" si="115"/>
        <v>36892.679999999986</v>
      </c>
      <c r="I249" s="745">
        <f t="shared" si="116"/>
        <v>101808.35999999999</v>
      </c>
      <c r="J249" s="745"/>
      <c r="K249" s="745"/>
      <c r="L249" s="745"/>
      <c r="M249" s="745">
        <v>480000</v>
      </c>
      <c r="N249" s="746"/>
    </row>
    <row r="250" spans="1:14" ht="24.95" customHeight="1" x14ac:dyDescent="0.25">
      <c r="A250" s="864">
        <v>31</v>
      </c>
      <c r="B250" s="744" t="s">
        <v>1108</v>
      </c>
      <c r="C250" s="744" t="s">
        <v>973</v>
      </c>
      <c r="D250" s="745"/>
      <c r="E250" s="745"/>
      <c r="F250" s="745"/>
      <c r="G250" s="745"/>
      <c r="H250" s="745"/>
      <c r="I250" s="745"/>
      <c r="J250" s="745"/>
      <c r="K250" s="745"/>
      <c r="L250" s="745"/>
      <c r="M250" s="745"/>
      <c r="N250" s="746"/>
    </row>
    <row r="251" spans="1:14" ht="24.95" customHeight="1" x14ac:dyDescent="0.25">
      <c r="A251" s="864">
        <v>32</v>
      </c>
      <c r="B251" s="744" t="s">
        <v>1109</v>
      </c>
      <c r="C251" s="744" t="s">
        <v>973</v>
      </c>
      <c r="D251" s="745"/>
      <c r="E251" s="745"/>
      <c r="F251" s="745"/>
      <c r="G251" s="745"/>
      <c r="H251" s="745"/>
      <c r="I251" s="745"/>
      <c r="J251" s="745"/>
      <c r="K251" s="745"/>
      <c r="L251" s="745"/>
      <c r="M251" s="745"/>
      <c r="N251" s="746"/>
    </row>
    <row r="252" spans="1:14" ht="24.95" customHeight="1" x14ac:dyDescent="0.25">
      <c r="A252" s="864">
        <v>33</v>
      </c>
      <c r="B252" s="744" t="s">
        <v>1110</v>
      </c>
      <c r="C252" s="744" t="s">
        <v>973</v>
      </c>
      <c r="D252" s="745"/>
      <c r="E252" s="745"/>
      <c r="F252" s="745"/>
      <c r="G252" s="745"/>
      <c r="H252" s="745"/>
      <c r="I252" s="745"/>
      <c r="J252" s="745"/>
      <c r="K252" s="745"/>
      <c r="L252" s="745"/>
      <c r="M252" s="745"/>
      <c r="N252" s="746"/>
    </row>
    <row r="253" spans="1:14" ht="24.95" customHeight="1" x14ac:dyDescent="0.25">
      <c r="A253" s="864">
        <v>34</v>
      </c>
      <c r="B253" s="744" t="s">
        <v>1111</v>
      </c>
      <c r="C253" s="744" t="s">
        <v>973</v>
      </c>
      <c r="D253" s="745"/>
      <c r="E253" s="745"/>
      <c r="F253" s="745"/>
      <c r="G253" s="745"/>
      <c r="H253" s="745"/>
      <c r="I253" s="745"/>
      <c r="J253" s="745"/>
      <c r="K253" s="745"/>
      <c r="L253" s="745"/>
      <c r="M253" s="745"/>
      <c r="N253" s="746"/>
    </row>
    <row r="254" spans="1:14" ht="24.95" customHeight="1" x14ac:dyDescent="0.25">
      <c r="A254" s="864">
        <v>35</v>
      </c>
      <c r="B254" s="744" t="s">
        <v>1113</v>
      </c>
      <c r="C254" s="744" t="s">
        <v>973</v>
      </c>
      <c r="D254" s="745"/>
      <c r="E254" s="745"/>
      <c r="F254" s="745"/>
      <c r="G254" s="745"/>
      <c r="H254" s="745"/>
      <c r="I254" s="745"/>
      <c r="J254" s="745"/>
      <c r="K254" s="745"/>
      <c r="L254" s="745"/>
      <c r="M254" s="745"/>
      <c r="N254" s="746"/>
    </row>
    <row r="255" spans="1:14" ht="24.95" customHeight="1" x14ac:dyDescent="0.25">
      <c r="A255" s="864"/>
      <c r="B255" s="744" t="s">
        <v>1118</v>
      </c>
      <c r="C255" s="744" t="s">
        <v>978</v>
      </c>
      <c r="D255" s="745">
        <v>871789</v>
      </c>
      <c r="E255" s="745">
        <f t="shared" si="113"/>
        <v>305126.14999999997</v>
      </c>
      <c r="F255" s="745">
        <f t="shared" si="114"/>
        <v>174357.80000000002</v>
      </c>
      <c r="G255" s="745">
        <v>9720</v>
      </c>
      <c r="H255" s="745">
        <f t="shared" si="115"/>
        <v>43589.450000000004</v>
      </c>
      <c r="I255" s="745">
        <f t="shared" si="116"/>
        <v>108505.13</v>
      </c>
      <c r="J255" s="745">
        <v>7560</v>
      </c>
      <c r="K255" s="745">
        <v>137628</v>
      </c>
      <c r="L255" s="745"/>
      <c r="M255" s="745">
        <v>480000</v>
      </c>
      <c r="N255" s="746"/>
    </row>
    <row r="256" spans="1:14" ht="24.95" customHeight="1" x14ac:dyDescent="0.25">
      <c r="A256" s="864"/>
      <c r="B256" s="744" t="s">
        <v>1119</v>
      </c>
      <c r="C256" s="744" t="s">
        <v>978</v>
      </c>
      <c r="D256" s="745">
        <v>871789</v>
      </c>
      <c r="E256" s="745">
        <f t="shared" si="113"/>
        <v>305126.14999999997</v>
      </c>
      <c r="F256" s="745">
        <f t="shared" si="114"/>
        <v>174357.80000000002</v>
      </c>
      <c r="G256" s="745">
        <v>9720</v>
      </c>
      <c r="H256" s="745">
        <f t="shared" si="115"/>
        <v>43589.450000000004</v>
      </c>
      <c r="I256" s="745">
        <f t="shared" si="116"/>
        <v>108505.13</v>
      </c>
      <c r="J256" s="745">
        <v>7560</v>
      </c>
      <c r="K256" s="745">
        <v>137628</v>
      </c>
      <c r="L256" s="745"/>
      <c r="M256" s="745">
        <v>480000</v>
      </c>
      <c r="N256" s="746"/>
    </row>
    <row r="257" spans="1:14" ht="24.95" customHeight="1" x14ac:dyDescent="0.25">
      <c r="A257" s="864"/>
      <c r="B257" s="744" t="s">
        <v>1120</v>
      </c>
      <c r="C257" s="744" t="s">
        <v>978</v>
      </c>
      <c r="D257" s="745">
        <v>871789</v>
      </c>
      <c r="E257" s="745">
        <f t="shared" si="113"/>
        <v>305126.14999999997</v>
      </c>
      <c r="F257" s="745">
        <f t="shared" si="114"/>
        <v>174357.80000000002</v>
      </c>
      <c r="G257" s="745">
        <v>9720</v>
      </c>
      <c r="H257" s="745">
        <f t="shared" si="115"/>
        <v>43589.450000000004</v>
      </c>
      <c r="I257" s="745">
        <f t="shared" si="116"/>
        <v>108505.13</v>
      </c>
      <c r="J257" s="745">
        <v>7560</v>
      </c>
      <c r="K257" s="745">
        <v>137628</v>
      </c>
      <c r="L257" s="745"/>
      <c r="M257" s="745">
        <v>480000</v>
      </c>
      <c r="N257" s="746"/>
    </row>
    <row r="258" spans="1:14" ht="24.95" customHeight="1" x14ac:dyDescent="0.25">
      <c r="A258" s="864"/>
      <c r="B258" s="744" t="s">
        <v>1121</v>
      </c>
      <c r="C258" s="744" t="s">
        <v>978</v>
      </c>
      <c r="D258" s="745">
        <v>871789</v>
      </c>
      <c r="E258" s="745">
        <f t="shared" si="113"/>
        <v>305126.14999999997</v>
      </c>
      <c r="F258" s="745">
        <f t="shared" si="114"/>
        <v>174357.80000000002</v>
      </c>
      <c r="G258" s="745">
        <v>9720</v>
      </c>
      <c r="H258" s="745">
        <f t="shared" si="115"/>
        <v>43589.450000000004</v>
      </c>
      <c r="I258" s="745">
        <f t="shared" si="116"/>
        <v>108505.13</v>
      </c>
      <c r="J258" s="745">
        <v>7560</v>
      </c>
      <c r="K258" s="745">
        <v>137628</v>
      </c>
      <c r="L258" s="745"/>
      <c r="M258" s="745">
        <v>480000</v>
      </c>
      <c r="N258" s="746"/>
    </row>
    <row r="259" spans="1:14" ht="24.95" customHeight="1" thickBot="1" x14ac:dyDescent="0.3">
      <c r="A259" s="865"/>
      <c r="B259" s="750" t="s">
        <v>1125</v>
      </c>
      <c r="C259" s="750" t="s">
        <v>978</v>
      </c>
      <c r="D259" s="751">
        <v>871789</v>
      </c>
      <c r="E259" s="751">
        <f t="shared" si="104"/>
        <v>305126.14999999997</v>
      </c>
      <c r="F259" s="751">
        <f t="shared" ref="F259" si="117">D259*20%</f>
        <v>174357.80000000002</v>
      </c>
      <c r="G259" s="745">
        <v>9720</v>
      </c>
      <c r="H259" s="751">
        <f t="shared" ref="H259" si="118">D259*5%</f>
        <v>43589.450000000004</v>
      </c>
      <c r="I259" s="751">
        <f t="shared" ref="I259" si="119">D259*5%+64915.68</f>
        <v>108505.13</v>
      </c>
      <c r="J259" s="751">
        <v>7560</v>
      </c>
      <c r="K259" s="751">
        <v>137628</v>
      </c>
      <c r="L259" s="751"/>
      <c r="M259" s="751">
        <v>480000</v>
      </c>
      <c r="N259" s="753"/>
    </row>
    <row r="260" spans="1:14" ht="24.95" customHeight="1" thickBot="1" x14ac:dyDescent="0.3">
      <c r="A260" s="1303" t="s">
        <v>933</v>
      </c>
      <c r="B260" s="1304"/>
      <c r="C260" s="915">
        <v>17</v>
      </c>
      <c r="D260" s="917">
        <f t="shared" ref="D260:N260" si="120">SUM(D241:D259)</f>
        <v>10999627.399999997</v>
      </c>
      <c r="E260" s="917">
        <f t="shared" si="120"/>
        <v>3849869.589999998</v>
      </c>
      <c r="F260" s="917">
        <f t="shared" si="120"/>
        <v>2199925.4799999995</v>
      </c>
      <c r="G260" s="917">
        <f t="shared" si="120"/>
        <v>126360</v>
      </c>
      <c r="H260" s="917">
        <f t="shared" si="120"/>
        <v>549981.36999999988</v>
      </c>
      <c r="I260" s="917">
        <f t="shared" si="120"/>
        <v>1458800.8899999997</v>
      </c>
      <c r="J260" s="917">
        <f t="shared" si="120"/>
        <v>37800</v>
      </c>
      <c r="K260" s="917">
        <f t="shared" si="120"/>
        <v>688140</v>
      </c>
      <c r="L260" s="917">
        <f t="shared" si="120"/>
        <v>0</v>
      </c>
      <c r="M260" s="917">
        <f t="shared" si="120"/>
        <v>6720000</v>
      </c>
      <c r="N260" s="917">
        <f t="shared" si="120"/>
        <v>0</v>
      </c>
    </row>
    <row r="261" spans="1:14" ht="24.95" customHeight="1" thickBot="1" x14ac:dyDescent="0.35">
      <c r="A261" s="1301" t="s">
        <v>979</v>
      </c>
      <c r="B261" s="1302"/>
      <c r="C261" s="1302"/>
      <c r="D261" s="1302"/>
      <c r="E261" s="1302"/>
      <c r="F261" s="1302"/>
      <c r="G261" s="1302"/>
      <c r="H261" s="1302"/>
      <c r="I261" s="1302"/>
      <c r="J261" s="1302"/>
      <c r="K261" s="1302"/>
      <c r="L261" s="1302"/>
      <c r="M261" s="904"/>
      <c r="N261" s="1029"/>
    </row>
    <row r="262" spans="1:14" ht="24.95" customHeight="1" thickBot="1" x14ac:dyDescent="0.35">
      <c r="A262" s="828">
        <v>1</v>
      </c>
      <c r="B262" s="857" t="s">
        <v>1122</v>
      </c>
      <c r="C262" s="1030" t="s">
        <v>982</v>
      </c>
      <c r="D262" s="858">
        <v>171463</v>
      </c>
      <c r="E262" s="858">
        <f>D262*35%</f>
        <v>60012.049999999996</v>
      </c>
      <c r="F262" s="858">
        <f>D262*20%</f>
        <v>34292.6</v>
      </c>
      <c r="G262" s="858">
        <v>5400</v>
      </c>
      <c r="H262" s="858">
        <f>D262*5%</f>
        <v>8573.15</v>
      </c>
      <c r="I262" s="858">
        <f>D262*5%+64915.68</f>
        <v>73488.83</v>
      </c>
      <c r="J262" s="858"/>
      <c r="K262" s="859"/>
      <c r="L262" s="859"/>
      <c r="M262" s="858">
        <v>480000</v>
      </c>
      <c r="N262" s="860"/>
    </row>
    <row r="263" spans="1:14" ht="24.95" customHeight="1" thickBot="1" x14ac:dyDescent="0.3">
      <c r="A263" s="1359" t="s">
        <v>993</v>
      </c>
      <c r="B263" s="1360"/>
      <c r="C263" s="935">
        <v>1</v>
      </c>
      <c r="D263" s="771">
        <f>D262</f>
        <v>171463</v>
      </c>
      <c r="E263" s="771">
        <f t="shared" ref="E263:N263" si="121">E262</f>
        <v>60012.049999999996</v>
      </c>
      <c r="F263" s="771">
        <f t="shared" si="121"/>
        <v>34292.6</v>
      </c>
      <c r="G263" s="771">
        <f t="shared" si="121"/>
        <v>5400</v>
      </c>
      <c r="H263" s="771">
        <f t="shared" si="121"/>
        <v>8573.15</v>
      </c>
      <c r="I263" s="771">
        <f t="shared" si="121"/>
        <v>73488.83</v>
      </c>
      <c r="J263" s="771">
        <f t="shared" si="121"/>
        <v>0</v>
      </c>
      <c r="K263" s="771">
        <f t="shared" si="121"/>
        <v>0</v>
      </c>
      <c r="L263" s="771">
        <f t="shared" si="121"/>
        <v>0</v>
      </c>
      <c r="M263" s="771">
        <f t="shared" si="121"/>
        <v>480000</v>
      </c>
      <c r="N263" s="781">
        <f t="shared" si="121"/>
        <v>0</v>
      </c>
    </row>
    <row r="264" spans="1:14" ht="24.95" customHeight="1" x14ac:dyDescent="0.25">
      <c r="A264" s="763">
        <v>2</v>
      </c>
      <c r="B264" s="739" t="s">
        <v>1123</v>
      </c>
      <c r="C264" s="823" t="s">
        <v>985</v>
      </c>
      <c r="D264" s="740">
        <v>268567.44</v>
      </c>
      <c r="E264" s="740">
        <f>D264*35%</f>
        <v>93998.603999999992</v>
      </c>
      <c r="F264" s="740">
        <f>D264*20%</f>
        <v>53713.488000000005</v>
      </c>
      <c r="G264" s="740">
        <v>7560</v>
      </c>
      <c r="H264" s="740">
        <f>D264*5%</f>
        <v>13428.372000000001</v>
      </c>
      <c r="I264" s="740">
        <f>D264*5%+24000</f>
        <v>37428.372000000003</v>
      </c>
      <c r="J264" s="1023"/>
      <c r="K264" s="1023"/>
      <c r="L264" s="1023"/>
      <c r="M264" s="740">
        <v>480000</v>
      </c>
      <c r="N264" s="741"/>
    </row>
    <row r="265" spans="1:14" ht="24.95" customHeight="1" thickBot="1" x14ac:dyDescent="0.3">
      <c r="A265" s="766">
        <v>3</v>
      </c>
      <c r="B265" s="767" t="s">
        <v>1124</v>
      </c>
      <c r="C265" s="910" t="s">
        <v>976</v>
      </c>
      <c r="D265" s="768">
        <v>422870</v>
      </c>
      <c r="E265" s="768">
        <f t="shared" ref="E265" si="122">D265*35%</f>
        <v>148004.5</v>
      </c>
      <c r="F265" s="768">
        <f t="shared" ref="F265" si="123">D265*20%</f>
        <v>84574</v>
      </c>
      <c r="G265" s="768">
        <v>7562</v>
      </c>
      <c r="H265" s="768">
        <f t="shared" ref="H265" si="124">D265*5%</f>
        <v>21143.5</v>
      </c>
      <c r="I265" s="768">
        <f t="shared" ref="I265" si="125">D265*5%+64915.68</f>
        <v>86059.18</v>
      </c>
      <c r="J265" s="768"/>
      <c r="K265" s="768"/>
      <c r="L265" s="768"/>
      <c r="M265" s="768">
        <v>480000</v>
      </c>
      <c r="N265" s="769"/>
    </row>
    <row r="266" spans="1:14" ht="24.95" customHeight="1" thickBot="1" x14ac:dyDescent="0.3">
      <c r="A266" s="1305" t="s">
        <v>1017</v>
      </c>
      <c r="B266" s="1306"/>
      <c r="C266" s="780">
        <v>2</v>
      </c>
      <c r="D266" s="771">
        <f>SUM(D264:D265)</f>
        <v>691437.44</v>
      </c>
      <c r="E266" s="771">
        <f t="shared" ref="E266:N266" si="126">SUM(E264:E265)</f>
        <v>242003.10399999999</v>
      </c>
      <c r="F266" s="771">
        <f t="shared" si="126"/>
        <v>138287.48800000001</v>
      </c>
      <c r="G266" s="771">
        <f t="shared" si="126"/>
        <v>15122</v>
      </c>
      <c r="H266" s="771">
        <f t="shared" si="126"/>
        <v>34571.872000000003</v>
      </c>
      <c r="I266" s="771">
        <f t="shared" si="126"/>
        <v>123487.552</v>
      </c>
      <c r="J266" s="771">
        <f t="shared" si="126"/>
        <v>0</v>
      </c>
      <c r="K266" s="771">
        <f t="shared" si="126"/>
        <v>0</v>
      </c>
      <c r="L266" s="771">
        <f t="shared" si="126"/>
        <v>0</v>
      </c>
      <c r="M266" s="771">
        <f t="shared" si="126"/>
        <v>960000</v>
      </c>
      <c r="N266" s="781">
        <f t="shared" si="126"/>
        <v>0</v>
      </c>
    </row>
    <row r="267" spans="1:14" ht="28.5" x14ac:dyDescent="0.45">
      <c r="A267" s="1294" t="s">
        <v>0</v>
      </c>
      <c r="B267" s="1294"/>
      <c r="C267" s="1294"/>
      <c r="D267" s="1294"/>
      <c r="E267" s="1294"/>
      <c r="F267" s="1294"/>
      <c r="G267" s="1294"/>
      <c r="H267" s="1294"/>
      <c r="I267" s="1294"/>
      <c r="J267" s="1294"/>
      <c r="K267" s="1294"/>
      <c r="L267" s="1294"/>
      <c r="M267" s="1294"/>
      <c r="N267" s="1294"/>
    </row>
    <row r="268" spans="1:14" ht="18" x14ac:dyDescent="0.25">
      <c r="A268" s="1296" t="s">
        <v>957</v>
      </c>
      <c r="B268" s="1296"/>
      <c r="C268" s="1296"/>
      <c r="D268" s="1296"/>
      <c r="E268" s="1296"/>
      <c r="F268" s="1296"/>
      <c r="G268" s="1296"/>
      <c r="H268" s="1296"/>
      <c r="I268" s="1296"/>
      <c r="J268" s="1296"/>
      <c r="K268" s="1296"/>
      <c r="L268" s="1296"/>
      <c r="M268" s="1296"/>
      <c r="N268" s="1296"/>
    </row>
    <row r="269" spans="1:14" ht="18" x14ac:dyDescent="0.25">
      <c r="A269" s="1322" t="s">
        <v>980</v>
      </c>
      <c r="B269" s="1322"/>
      <c r="C269" s="1322"/>
      <c r="D269" s="1322"/>
      <c r="E269" s="1322"/>
      <c r="F269" s="1322"/>
      <c r="G269" s="1322"/>
      <c r="H269" s="1322"/>
      <c r="I269" s="1322"/>
      <c r="J269" s="1322"/>
      <c r="K269" s="1322"/>
      <c r="L269" s="1322"/>
      <c r="M269" s="1322"/>
      <c r="N269" s="1322"/>
    </row>
    <row r="270" spans="1:14" ht="19.5" customHeight="1" thickBot="1" x14ac:dyDescent="0.3">
      <c r="A270" s="1323" t="s">
        <v>981</v>
      </c>
      <c r="B270" s="1320"/>
      <c r="C270" s="1320"/>
      <c r="D270" s="1320"/>
      <c r="E270" s="1320"/>
      <c r="F270" s="1320"/>
      <c r="G270" s="1320"/>
      <c r="H270" s="1320"/>
      <c r="I270" s="1320"/>
      <c r="J270" s="1320"/>
      <c r="K270" s="1320"/>
      <c r="L270" s="1320"/>
      <c r="M270" s="1320"/>
      <c r="N270" s="1324"/>
    </row>
    <row r="271" spans="1:14" ht="62.25" customHeight="1" thickBot="1" x14ac:dyDescent="0.35">
      <c r="A271" s="758" t="s">
        <v>915</v>
      </c>
      <c r="B271" s="734" t="s">
        <v>916</v>
      </c>
      <c r="C271" s="734" t="s">
        <v>917</v>
      </c>
      <c r="D271" s="759" t="s">
        <v>918</v>
      </c>
      <c r="E271" s="759" t="s">
        <v>919</v>
      </c>
      <c r="F271" s="759" t="s">
        <v>920</v>
      </c>
      <c r="G271" s="759" t="s">
        <v>921</v>
      </c>
      <c r="H271" s="759" t="s">
        <v>902</v>
      </c>
      <c r="I271" s="759" t="s">
        <v>922</v>
      </c>
      <c r="J271" s="760" t="s">
        <v>923</v>
      </c>
      <c r="K271" s="760" t="s">
        <v>924</v>
      </c>
      <c r="L271" s="760" t="s">
        <v>925</v>
      </c>
      <c r="M271" s="760" t="s">
        <v>926</v>
      </c>
      <c r="N271" s="762" t="s">
        <v>909</v>
      </c>
    </row>
    <row r="272" spans="1:14" ht="24.95" customHeight="1" x14ac:dyDescent="0.3">
      <c r="A272" s="763">
        <v>1</v>
      </c>
      <c r="B272" s="739" t="s">
        <v>1127</v>
      </c>
      <c r="C272" s="823" t="s">
        <v>1126</v>
      </c>
      <c r="D272" s="740">
        <v>110970.96</v>
      </c>
      <c r="E272" s="740">
        <f>D272*35%</f>
        <v>38839.836000000003</v>
      </c>
      <c r="F272" s="740">
        <f>D272*20%</f>
        <v>22194.192000000003</v>
      </c>
      <c r="G272" s="740">
        <v>5400</v>
      </c>
      <c r="H272" s="740">
        <f>D272*5%</f>
        <v>5548.5480000000007</v>
      </c>
      <c r="I272" s="740">
        <f>D272*5%+64915.68</f>
        <v>70464.228000000003</v>
      </c>
      <c r="J272" s="740"/>
      <c r="K272" s="824"/>
      <c r="L272" s="824"/>
      <c r="M272" s="741">
        <v>480000</v>
      </c>
      <c r="N272" s="741"/>
    </row>
    <row r="273" spans="1:14" ht="24.95" customHeight="1" x14ac:dyDescent="0.3">
      <c r="A273" s="763">
        <v>2</v>
      </c>
      <c r="B273" s="739" t="s">
        <v>1128</v>
      </c>
      <c r="C273" s="823" t="s">
        <v>1126</v>
      </c>
      <c r="D273" s="740">
        <v>110970.96</v>
      </c>
      <c r="E273" s="740">
        <f t="shared" ref="E273:E316" si="127">D273*35%</f>
        <v>38839.836000000003</v>
      </c>
      <c r="F273" s="740">
        <f t="shared" ref="F273:F290" si="128">D273*20%</f>
        <v>22194.192000000003</v>
      </c>
      <c r="G273" s="740">
        <v>5400</v>
      </c>
      <c r="H273" s="740">
        <f t="shared" ref="H273:H290" si="129">D273*5%</f>
        <v>5548.5480000000007</v>
      </c>
      <c r="I273" s="740">
        <f t="shared" ref="I273:I290" si="130">D273*5%+64915.68</f>
        <v>70464.228000000003</v>
      </c>
      <c r="J273" s="740"/>
      <c r="K273" s="824"/>
      <c r="L273" s="824"/>
      <c r="M273" s="741">
        <v>480000</v>
      </c>
      <c r="N273" s="741"/>
    </row>
    <row r="274" spans="1:14" ht="24.95" customHeight="1" x14ac:dyDescent="0.3">
      <c r="A274" s="763">
        <v>3</v>
      </c>
      <c r="B274" s="739" t="s">
        <v>1129</v>
      </c>
      <c r="C274" s="823" t="s">
        <v>1126</v>
      </c>
      <c r="D274" s="740">
        <v>110970.96</v>
      </c>
      <c r="E274" s="740">
        <f t="shared" si="127"/>
        <v>38839.836000000003</v>
      </c>
      <c r="F274" s="740">
        <f t="shared" si="128"/>
        <v>22194.192000000003</v>
      </c>
      <c r="G274" s="740">
        <v>5400</v>
      </c>
      <c r="H274" s="740">
        <f t="shared" si="129"/>
        <v>5548.5480000000007</v>
      </c>
      <c r="I274" s="740">
        <f t="shared" si="130"/>
        <v>70464.228000000003</v>
      </c>
      <c r="J274" s="740"/>
      <c r="K274" s="824"/>
      <c r="L274" s="824"/>
      <c r="M274" s="741">
        <v>480000</v>
      </c>
      <c r="N274" s="741"/>
    </row>
    <row r="275" spans="1:14" ht="24.95" customHeight="1" x14ac:dyDescent="0.3">
      <c r="A275" s="763">
        <v>4</v>
      </c>
      <c r="B275" s="739" t="s">
        <v>1130</v>
      </c>
      <c r="C275" s="823" t="s">
        <v>1126</v>
      </c>
      <c r="D275" s="740">
        <v>110970.96</v>
      </c>
      <c r="E275" s="740">
        <f t="shared" si="127"/>
        <v>38839.836000000003</v>
      </c>
      <c r="F275" s="740">
        <f t="shared" si="128"/>
        <v>22194.192000000003</v>
      </c>
      <c r="G275" s="740">
        <v>5400</v>
      </c>
      <c r="H275" s="740">
        <f t="shared" si="129"/>
        <v>5548.5480000000007</v>
      </c>
      <c r="I275" s="740">
        <f t="shared" si="130"/>
        <v>70464.228000000003</v>
      </c>
      <c r="J275" s="740"/>
      <c r="K275" s="824"/>
      <c r="L275" s="824"/>
      <c r="M275" s="741">
        <v>480000</v>
      </c>
      <c r="N275" s="741"/>
    </row>
    <row r="276" spans="1:14" ht="24.95" customHeight="1" x14ac:dyDescent="0.3">
      <c r="A276" s="763">
        <v>5</v>
      </c>
      <c r="B276" s="739" t="s">
        <v>1131</v>
      </c>
      <c r="C276" s="823" t="s">
        <v>1126</v>
      </c>
      <c r="D276" s="740">
        <v>110970.96</v>
      </c>
      <c r="E276" s="740">
        <f t="shared" si="127"/>
        <v>38839.836000000003</v>
      </c>
      <c r="F276" s="740">
        <f t="shared" si="128"/>
        <v>22194.192000000003</v>
      </c>
      <c r="G276" s="740">
        <v>5400</v>
      </c>
      <c r="H276" s="740">
        <f t="shared" si="129"/>
        <v>5548.5480000000007</v>
      </c>
      <c r="I276" s="740">
        <f t="shared" si="130"/>
        <v>70464.228000000003</v>
      </c>
      <c r="J276" s="740"/>
      <c r="K276" s="824"/>
      <c r="L276" s="824"/>
      <c r="M276" s="741">
        <v>480000</v>
      </c>
      <c r="N276" s="741"/>
    </row>
    <row r="277" spans="1:14" ht="24.95" customHeight="1" x14ac:dyDescent="0.3">
      <c r="A277" s="763">
        <v>6</v>
      </c>
      <c r="B277" s="739" t="s">
        <v>1132</v>
      </c>
      <c r="C277" s="823" t="s">
        <v>1126</v>
      </c>
      <c r="D277" s="740">
        <v>110970.96</v>
      </c>
      <c r="E277" s="740">
        <f t="shared" si="127"/>
        <v>38839.836000000003</v>
      </c>
      <c r="F277" s="740">
        <f t="shared" si="128"/>
        <v>22194.192000000003</v>
      </c>
      <c r="G277" s="740">
        <v>5400</v>
      </c>
      <c r="H277" s="740">
        <f t="shared" si="129"/>
        <v>5548.5480000000007</v>
      </c>
      <c r="I277" s="740">
        <f t="shared" si="130"/>
        <v>70464.228000000003</v>
      </c>
      <c r="J277" s="740"/>
      <c r="K277" s="824"/>
      <c r="L277" s="824"/>
      <c r="M277" s="741">
        <v>480000</v>
      </c>
      <c r="N277" s="741"/>
    </row>
    <row r="278" spans="1:14" ht="24.95" customHeight="1" x14ac:dyDescent="0.3">
      <c r="A278" s="763">
        <v>7</v>
      </c>
      <c r="B278" s="739" t="s">
        <v>1133</v>
      </c>
      <c r="C278" s="823" t="s">
        <v>1126</v>
      </c>
      <c r="D278" s="740">
        <v>110970.96</v>
      </c>
      <c r="E278" s="740">
        <f t="shared" si="127"/>
        <v>38839.836000000003</v>
      </c>
      <c r="F278" s="740">
        <f t="shared" si="128"/>
        <v>22194.192000000003</v>
      </c>
      <c r="G278" s="740">
        <v>5400</v>
      </c>
      <c r="H278" s="740">
        <f t="shared" si="129"/>
        <v>5548.5480000000007</v>
      </c>
      <c r="I278" s="740">
        <f t="shared" si="130"/>
        <v>70464.228000000003</v>
      </c>
      <c r="J278" s="740"/>
      <c r="K278" s="824"/>
      <c r="L278" s="824"/>
      <c r="M278" s="741">
        <v>480000</v>
      </c>
      <c r="N278" s="741"/>
    </row>
    <row r="279" spans="1:14" ht="24.95" customHeight="1" x14ac:dyDescent="0.3">
      <c r="A279" s="763">
        <v>8</v>
      </c>
      <c r="B279" s="739" t="s">
        <v>1134</v>
      </c>
      <c r="C279" s="823" t="s">
        <v>1126</v>
      </c>
      <c r="D279" s="740">
        <v>110970.96</v>
      </c>
      <c r="E279" s="740">
        <f t="shared" si="127"/>
        <v>38839.836000000003</v>
      </c>
      <c r="F279" s="740">
        <f t="shared" si="128"/>
        <v>22194.192000000003</v>
      </c>
      <c r="G279" s="740">
        <v>5400</v>
      </c>
      <c r="H279" s="740">
        <f t="shared" si="129"/>
        <v>5548.5480000000007</v>
      </c>
      <c r="I279" s="740">
        <f t="shared" si="130"/>
        <v>70464.228000000003</v>
      </c>
      <c r="J279" s="740"/>
      <c r="K279" s="824"/>
      <c r="L279" s="824"/>
      <c r="M279" s="741">
        <v>480000</v>
      </c>
      <c r="N279" s="741"/>
    </row>
    <row r="280" spans="1:14" ht="24.95" customHeight="1" x14ac:dyDescent="0.3">
      <c r="A280" s="763">
        <v>9</v>
      </c>
      <c r="B280" s="739" t="s">
        <v>1135</v>
      </c>
      <c r="C280" s="823" t="s">
        <v>1126</v>
      </c>
      <c r="D280" s="740">
        <v>110970.96</v>
      </c>
      <c r="E280" s="740">
        <f t="shared" si="127"/>
        <v>38839.836000000003</v>
      </c>
      <c r="F280" s="740">
        <f t="shared" si="128"/>
        <v>22194.192000000003</v>
      </c>
      <c r="G280" s="740">
        <v>5400</v>
      </c>
      <c r="H280" s="740">
        <f t="shared" si="129"/>
        <v>5548.5480000000007</v>
      </c>
      <c r="I280" s="740">
        <f t="shared" si="130"/>
        <v>70464.228000000003</v>
      </c>
      <c r="J280" s="740"/>
      <c r="K280" s="824"/>
      <c r="L280" s="824"/>
      <c r="M280" s="741">
        <v>480000</v>
      </c>
      <c r="N280" s="741"/>
    </row>
    <row r="281" spans="1:14" ht="24.95" customHeight="1" x14ac:dyDescent="0.3">
      <c r="A281" s="763">
        <v>10</v>
      </c>
      <c r="B281" s="739" t="s">
        <v>1136</v>
      </c>
      <c r="C281" s="823" t="s">
        <v>1126</v>
      </c>
      <c r="D281" s="740">
        <v>110970.96</v>
      </c>
      <c r="E281" s="740">
        <f t="shared" si="127"/>
        <v>38839.836000000003</v>
      </c>
      <c r="F281" s="740">
        <f t="shared" si="128"/>
        <v>22194.192000000003</v>
      </c>
      <c r="G281" s="740">
        <v>5400</v>
      </c>
      <c r="H281" s="740">
        <f t="shared" si="129"/>
        <v>5548.5480000000007</v>
      </c>
      <c r="I281" s="740">
        <f t="shared" si="130"/>
        <v>70464.228000000003</v>
      </c>
      <c r="J281" s="740"/>
      <c r="K281" s="824"/>
      <c r="L281" s="824"/>
      <c r="M281" s="741">
        <v>480000</v>
      </c>
      <c r="N281" s="741"/>
    </row>
    <row r="282" spans="1:14" ht="24.95" customHeight="1" x14ac:dyDescent="0.3">
      <c r="A282" s="763">
        <v>11</v>
      </c>
      <c r="B282" s="739" t="s">
        <v>1137</v>
      </c>
      <c r="C282" s="823" t="s">
        <v>1126</v>
      </c>
      <c r="D282" s="740">
        <v>110970.96</v>
      </c>
      <c r="E282" s="740">
        <f t="shared" si="127"/>
        <v>38839.836000000003</v>
      </c>
      <c r="F282" s="740">
        <f t="shared" si="128"/>
        <v>22194.192000000003</v>
      </c>
      <c r="G282" s="740">
        <v>5400</v>
      </c>
      <c r="H282" s="740">
        <f t="shared" si="129"/>
        <v>5548.5480000000007</v>
      </c>
      <c r="I282" s="740">
        <f t="shared" si="130"/>
        <v>70464.228000000003</v>
      </c>
      <c r="J282" s="740"/>
      <c r="K282" s="824"/>
      <c r="L282" s="824"/>
      <c r="M282" s="741">
        <v>480000</v>
      </c>
      <c r="N282" s="741"/>
    </row>
    <row r="283" spans="1:14" ht="24.95" customHeight="1" x14ac:dyDescent="0.3">
      <c r="A283" s="763">
        <v>12</v>
      </c>
      <c r="B283" s="739" t="s">
        <v>1138</v>
      </c>
      <c r="C283" s="823" t="s">
        <v>1126</v>
      </c>
      <c r="D283" s="740">
        <v>110970.96</v>
      </c>
      <c r="E283" s="740">
        <f t="shared" si="127"/>
        <v>38839.836000000003</v>
      </c>
      <c r="F283" s="740">
        <f t="shared" si="128"/>
        <v>22194.192000000003</v>
      </c>
      <c r="G283" s="740">
        <v>5400</v>
      </c>
      <c r="H283" s="740">
        <f t="shared" si="129"/>
        <v>5548.5480000000007</v>
      </c>
      <c r="I283" s="740">
        <f t="shared" si="130"/>
        <v>70464.228000000003</v>
      </c>
      <c r="J283" s="740"/>
      <c r="K283" s="824"/>
      <c r="L283" s="824"/>
      <c r="M283" s="741">
        <v>480000</v>
      </c>
      <c r="N283" s="741"/>
    </row>
    <row r="284" spans="1:14" ht="24.95" customHeight="1" x14ac:dyDescent="0.3">
      <c r="A284" s="763">
        <v>13</v>
      </c>
      <c r="B284" s="739" t="s">
        <v>1139</v>
      </c>
      <c r="C284" s="823" t="s">
        <v>1126</v>
      </c>
      <c r="D284" s="740">
        <v>110970.96</v>
      </c>
      <c r="E284" s="740">
        <f t="shared" si="127"/>
        <v>38839.836000000003</v>
      </c>
      <c r="F284" s="740">
        <f t="shared" si="128"/>
        <v>22194.192000000003</v>
      </c>
      <c r="G284" s="740">
        <v>5400</v>
      </c>
      <c r="H284" s="740">
        <f t="shared" si="129"/>
        <v>5548.5480000000007</v>
      </c>
      <c r="I284" s="740">
        <f t="shared" si="130"/>
        <v>70464.228000000003</v>
      </c>
      <c r="J284" s="740"/>
      <c r="K284" s="824"/>
      <c r="L284" s="824"/>
      <c r="M284" s="741">
        <v>480000</v>
      </c>
      <c r="N284" s="741"/>
    </row>
    <row r="285" spans="1:14" ht="24.95" customHeight="1" x14ac:dyDescent="0.3">
      <c r="A285" s="763">
        <v>14</v>
      </c>
      <c r="B285" s="739" t="s">
        <v>1140</v>
      </c>
      <c r="C285" s="823" t="s">
        <v>1126</v>
      </c>
      <c r="D285" s="740">
        <v>110970.96</v>
      </c>
      <c r="E285" s="740">
        <f t="shared" si="127"/>
        <v>38839.836000000003</v>
      </c>
      <c r="F285" s="740">
        <f t="shared" si="128"/>
        <v>22194.192000000003</v>
      </c>
      <c r="G285" s="740">
        <v>5400</v>
      </c>
      <c r="H285" s="740">
        <f t="shared" si="129"/>
        <v>5548.5480000000007</v>
      </c>
      <c r="I285" s="740">
        <f t="shared" si="130"/>
        <v>70464.228000000003</v>
      </c>
      <c r="J285" s="740"/>
      <c r="K285" s="824"/>
      <c r="L285" s="824"/>
      <c r="M285" s="741">
        <v>480000</v>
      </c>
      <c r="N285" s="741"/>
    </row>
    <row r="286" spans="1:14" ht="24.95" customHeight="1" x14ac:dyDescent="0.3">
      <c r="A286" s="763">
        <v>15</v>
      </c>
      <c r="B286" s="739" t="s">
        <v>1141</v>
      </c>
      <c r="C286" s="823" t="s">
        <v>1126</v>
      </c>
      <c r="D286" s="740">
        <v>110970.96</v>
      </c>
      <c r="E286" s="740">
        <f t="shared" si="127"/>
        <v>38839.836000000003</v>
      </c>
      <c r="F286" s="740">
        <f t="shared" si="128"/>
        <v>22194.192000000003</v>
      </c>
      <c r="G286" s="740">
        <v>5400</v>
      </c>
      <c r="H286" s="740">
        <f t="shared" si="129"/>
        <v>5548.5480000000007</v>
      </c>
      <c r="I286" s="740">
        <f t="shared" si="130"/>
        <v>70464.228000000003</v>
      </c>
      <c r="J286" s="740"/>
      <c r="K286" s="824"/>
      <c r="L286" s="824"/>
      <c r="M286" s="741">
        <v>480000</v>
      </c>
      <c r="N286" s="741"/>
    </row>
    <row r="287" spans="1:14" ht="24.95" customHeight="1" x14ac:dyDescent="0.3">
      <c r="A287" s="763">
        <v>16</v>
      </c>
      <c r="B287" s="739" t="s">
        <v>1142</v>
      </c>
      <c r="C287" s="823" t="s">
        <v>1126</v>
      </c>
      <c r="D287" s="740">
        <v>110970.96</v>
      </c>
      <c r="E287" s="740">
        <f t="shared" si="127"/>
        <v>38839.836000000003</v>
      </c>
      <c r="F287" s="740">
        <f t="shared" si="128"/>
        <v>22194.192000000003</v>
      </c>
      <c r="G287" s="740">
        <v>5400</v>
      </c>
      <c r="H287" s="740">
        <f t="shared" si="129"/>
        <v>5548.5480000000007</v>
      </c>
      <c r="I287" s="740">
        <f t="shared" si="130"/>
        <v>70464.228000000003</v>
      </c>
      <c r="J287" s="740"/>
      <c r="K287" s="824"/>
      <c r="L287" s="824"/>
      <c r="M287" s="741">
        <v>480000</v>
      </c>
      <c r="N287" s="741"/>
    </row>
    <row r="288" spans="1:14" ht="24.95" customHeight="1" x14ac:dyDescent="0.3">
      <c r="A288" s="763">
        <v>17</v>
      </c>
      <c r="B288" s="739" t="s">
        <v>1143</v>
      </c>
      <c r="C288" s="823" t="s">
        <v>1126</v>
      </c>
      <c r="D288" s="740">
        <v>110970.96</v>
      </c>
      <c r="E288" s="740">
        <f t="shared" si="127"/>
        <v>38839.836000000003</v>
      </c>
      <c r="F288" s="740">
        <f t="shared" si="128"/>
        <v>22194.192000000003</v>
      </c>
      <c r="G288" s="740">
        <v>5400</v>
      </c>
      <c r="H288" s="740">
        <f t="shared" si="129"/>
        <v>5548.5480000000007</v>
      </c>
      <c r="I288" s="740">
        <f t="shared" si="130"/>
        <v>70464.228000000003</v>
      </c>
      <c r="J288" s="740"/>
      <c r="K288" s="824"/>
      <c r="L288" s="824"/>
      <c r="M288" s="741">
        <v>480000</v>
      </c>
      <c r="N288" s="741"/>
    </row>
    <row r="289" spans="1:14" ht="24.95" customHeight="1" x14ac:dyDescent="0.3">
      <c r="A289" s="763">
        <v>18</v>
      </c>
      <c r="B289" s="739" t="s">
        <v>1144</v>
      </c>
      <c r="C289" s="823" t="s">
        <v>1145</v>
      </c>
      <c r="D289" s="740">
        <v>126629.56</v>
      </c>
      <c r="E289" s="740">
        <f t="shared" si="127"/>
        <v>44320.345999999998</v>
      </c>
      <c r="F289" s="740">
        <f t="shared" si="128"/>
        <v>25325.912</v>
      </c>
      <c r="G289" s="740">
        <v>5400</v>
      </c>
      <c r="H289" s="740">
        <f t="shared" si="129"/>
        <v>6331.4780000000001</v>
      </c>
      <c r="I289" s="740">
        <f t="shared" si="130"/>
        <v>71247.157999999996</v>
      </c>
      <c r="J289" s="740"/>
      <c r="K289" s="824"/>
      <c r="L289" s="824"/>
      <c r="M289" s="741">
        <v>480000</v>
      </c>
      <c r="N289" s="741"/>
    </row>
    <row r="290" spans="1:14" ht="24.95" customHeight="1" x14ac:dyDescent="0.3">
      <c r="A290" s="763">
        <v>19</v>
      </c>
      <c r="B290" s="739" t="s">
        <v>1146</v>
      </c>
      <c r="C290" s="823" t="s">
        <v>1035</v>
      </c>
      <c r="D290" s="740">
        <v>122482.28</v>
      </c>
      <c r="E290" s="740">
        <f t="shared" si="127"/>
        <v>42868.797999999995</v>
      </c>
      <c r="F290" s="740">
        <f t="shared" si="128"/>
        <v>24496.456000000002</v>
      </c>
      <c r="G290" s="740">
        <v>5400</v>
      </c>
      <c r="H290" s="740">
        <f t="shared" si="129"/>
        <v>6124.1140000000005</v>
      </c>
      <c r="I290" s="740">
        <f t="shared" si="130"/>
        <v>71039.793999999994</v>
      </c>
      <c r="J290" s="740"/>
      <c r="K290" s="824"/>
      <c r="L290" s="824"/>
      <c r="M290" s="741">
        <v>480000</v>
      </c>
      <c r="N290" s="741"/>
    </row>
    <row r="291" spans="1:14" ht="24.95" customHeight="1" x14ac:dyDescent="0.3">
      <c r="A291" s="763">
        <v>20</v>
      </c>
      <c r="B291" s="739" t="s">
        <v>1147</v>
      </c>
      <c r="C291" s="823" t="s">
        <v>1035</v>
      </c>
      <c r="D291" s="740">
        <v>122482.28</v>
      </c>
      <c r="E291" s="740">
        <f t="shared" si="127"/>
        <v>42868.797999999995</v>
      </c>
      <c r="F291" s="740">
        <f t="shared" ref="F291:F298" si="131">D291*20%</f>
        <v>24496.456000000002</v>
      </c>
      <c r="G291" s="740">
        <v>5400</v>
      </c>
      <c r="H291" s="740">
        <f t="shared" ref="H291:H298" si="132">D291*5%</f>
        <v>6124.1140000000005</v>
      </c>
      <c r="I291" s="740">
        <f t="shared" ref="I291:I298" si="133">D291*5%+64915.68</f>
        <v>71039.793999999994</v>
      </c>
      <c r="J291" s="740"/>
      <c r="K291" s="824"/>
      <c r="L291" s="824"/>
      <c r="M291" s="741">
        <v>480000</v>
      </c>
      <c r="N291" s="741"/>
    </row>
    <row r="292" spans="1:14" ht="24.95" customHeight="1" x14ac:dyDescent="0.3">
      <c r="A292" s="763">
        <v>21</v>
      </c>
      <c r="B292" s="739" t="s">
        <v>1148</v>
      </c>
      <c r="C292" s="823" t="s">
        <v>1035</v>
      </c>
      <c r="D292" s="740">
        <v>122482.28</v>
      </c>
      <c r="E292" s="740">
        <f t="shared" si="127"/>
        <v>42868.797999999995</v>
      </c>
      <c r="F292" s="740">
        <f t="shared" si="131"/>
        <v>24496.456000000002</v>
      </c>
      <c r="G292" s="740">
        <v>5400</v>
      </c>
      <c r="H292" s="740">
        <f t="shared" si="132"/>
        <v>6124.1140000000005</v>
      </c>
      <c r="I292" s="740">
        <f t="shared" si="133"/>
        <v>71039.793999999994</v>
      </c>
      <c r="J292" s="740"/>
      <c r="K292" s="824"/>
      <c r="L292" s="824"/>
      <c r="M292" s="741">
        <v>480000</v>
      </c>
      <c r="N292" s="741"/>
    </row>
    <row r="293" spans="1:14" ht="24.95" customHeight="1" x14ac:dyDescent="0.3">
      <c r="A293" s="763">
        <v>22</v>
      </c>
      <c r="B293" s="739" t="s">
        <v>1149</v>
      </c>
      <c r="C293" s="823" t="s">
        <v>1035</v>
      </c>
      <c r="D293" s="740">
        <v>122482.28</v>
      </c>
      <c r="E293" s="740">
        <f t="shared" si="127"/>
        <v>42868.797999999995</v>
      </c>
      <c r="F293" s="740">
        <f t="shared" si="131"/>
        <v>24496.456000000002</v>
      </c>
      <c r="G293" s="740">
        <v>5400</v>
      </c>
      <c r="H293" s="740">
        <f t="shared" si="132"/>
        <v>6124.1140000000005</v>
      </c>
      <c r="I293" s="740">
        <f t="shared" si="133"/>
        <v>71039.793999999994</v>
      </c>
      <c r="J293" s="740"/>
      <c r="K293" s="824"/>
      <c r="L293" s="824"/>
      <c r="M293" s="741">
        <v>480000</v>
      </c>
      <c r="N293" s="741"/>
    </row>
    <row r="294" spans="1:14" ht="24.95" customHeight="1" x14ac:dyDescent="0.3">
      <c r="A294" s="763">
        <v>23</v>
      </c>
      <c r="B294" s="739" t="s">
        <v>1150</v>
      </c>
      <c r="C294" s="823" t="s">
        <v>1035</v>
      </c>
      <c r="D294" s="740">
        <v>122482.28</v>
      </c>
      <c r="E294" s="740">
        <f t="shared" si="127"/>
        <v>42868.797999999995</v>
      </c>
      <c r="F294" s="740">
        <f t="shared" si="131"/>
        <v>24496.456000000002</v>
      </c>
      <c r="G294" s="740">
        <v>5400</v>
      </c>
      <c r="H294" s="740">
        <f t="shared" si="132"/>
        <v>6124.1140000000005</v>
      </c>
      <c r="I294" s="740">
        <f t="shared" si="133"/>
        <v>71039.793999999994</v>
      </c>
      <c r="J294" s="740"/>
      <c r="K294" s="824"/>
      <c r="L294" s="824"/>
      <c r="M294" s="741">
        <v>480000</v>
      </c>
      <c r="N294" s="741"/>
    </row>
    <row r="295" spans="1:14" ht="24.95" customHeight="1" x14ac:dyDescent="0.3">
      <c r="A295" s="763">
        <v>24</v>
      </c>
      <c r="B295" s="739" t="s">
        <v>1151</v>
      </c>
      <c r="C295" s="823" t="s">
        <v>1035</v>
      </c>
      <c r="D295" s="740">
        <v>122482.28</v>
      </c>
      <c r="E295" s="740">
        <f t="shared" si="127"/>
        <v>42868.797999999995</v>
      </c>
      <c r="F295" s="740">
        <f t="shared" si="131"/>
        <v>24496.456000000002</v>
      </c>
      <c r="G295" s="740">
        <v>5400</v>
      </c>
      <c r="H295" s="740">
        <f t="shared" si="132"/>
        <v>6124.1140000000005</v>
      </c>
      <c r="I295" s="740">
        <f t="shared" si="133"/>
        <v>71039.793999999994</v>
      </c>
      <c r="J295" s="740"/>
      <c r="K295" s="824"/>
      <c r="L295" s="824"/>
      <c r="M295" s="741">
        <v>480000</v>
      </c>
      <c r="N295" s="741"/>
    </row>
    <row r="296" spans="1:14" ht="24.95" customHeight="1" x14ac:dyDescent="0.3">
      <c r="A296" s="763">
        <v>25</v>
      </c>
      <c r="B296" s="739" t="s">
        <v>1152</v>
      </c>
      <c r="C296" s="823" t="s">
        <v>1035</v>
      </c>
      <c r="D296" s="740">
        <v>122482.28</v>
      </c>
      <c r="E296" s="740">
        <f t="shared" si="127"/>
        <v>42868.797999999995</v>
      </c>
      <c r="F296" s="740">
        <f t="shared" si="131"/>
        <v>24496.456000000002</v>
      </c>
      <c r="G296" s="740">
        <v>5400</v>
      </c>
      <c r="H296" s="740">
        <f t="shared" si="132"/>
        <v>6124.1140000000005</v>
      </c>
      <c r="I296" s="740">
        <f t="shared" si="133"/>
        <v>71039.793999999994</v>
      </c>
      <c r="J296" s="740"/>
      <c r="K296" s="824"/>
      <c r="L296" s="824"/>
      <c r="M296" s="741">
        <v>480000</v>
      </c>
      <c r="N296" s="741"/>
    </row>
    <row r="297" spans="1:14" ht="24.95" customHeight="1" x14ac:dyDescent="0.3">
      <c r="A297" s="763">
        <v>26</v>
      </c>
      <c r="B297" s="739" t="s">
        <v>1153</v>
      </c>
      <c r="C297" s="823" t="s">
        <v>1035</v>
      </c>
      <c r="D297" s="740">
        <v>122482.28</v>
      </c>
      <c r="E297" s="740">
        <f t="shared" si="127"/>
        <v>42868.797999999995</v>
      </c>
      <c r="F297" s="740">
        <f t="shared" si="131"/>
        <v>24496.456000000002</v>
      </c>
      <c r="G297" s="740">
        <v>5400</v>
      </c>
      <c r="H297" s="740">
        <f t="shared" si="132"/>
        <v>6124.1140000000005</v>
      </c>
      <c r="I297" s="740">
        <f t="shared" si="133"/>
        <v>71039.793999999994</v>
      </c>
      <c r="J297" s="740"/>
      <c r="K297" s="824"/>
      <c r="L297" s="824"/>
      <c r="M297" s="741">
        <v>480000</v>
      </c>
      <c r="N297" s="741"/>
    </row>
    <row r="298" spans="1:14" ht="24.95" customHeight="1" x14ac:dyDescent="0.3">
      <c r="A298" s="763">
        <v>27</v>
      </c>
      <c r="B298" s="739" t="s">
        <v>1154</v>
      </c>
      <c r="C298" s="823" t="s">
        <v>1035</v>
      </c>
      <c r="D298" s="740">
        <v>122482.28</v>
      </c>
      <c r="E298" s="740">
        <f t="shared" si="127"/>
        <v>42868.797999999995</v>
      </c>
      <c r="F298" s="740">
        <f t="shared" si="131"/>
        <v>24496.456000000002</v>
      </c>
      <c r="G298" s="740">
        <v>5400</v>
      </c>
      <c r="H298" s="740">
        <f t="shared" si="132"/>
        <v>6124.1140000000005</v>
      </c>
      <c r="I298" s="740">
        <f t="shared" si="133"/>
        <v>71039.793999999994</v>
      </c>
      <c r="J298" s="740"/>
      <c r="K298" s="824"/>
      <c r="L298" s="824"/>
      <c r="M298" s="741">
        <v>480000</v>
      </c>
      <c r="N298" s="741"/>
    </row>
    <row r="299" spans="1:14" ht="24.95" customHeight="1" x14ac:dyDescent="0.3">
      <c r="A299" s="763">
        <v>28</v>
      </c>
      <c r="B299" s="739" t="s">
        <v>1155</v>
      </c>
      <c r="C299" s="823" t="s">
        <v>1035</v>
      </c>
      <c r="D299" s="740">
        <v>122482.28</v>
      </c>
      <c r="E299" s="740">
        <f t="shared" si="127"/>
        <v>42868.797999999995</v>
      </c>
      <c r="F299" s="740">
        <f t="shared" ref="F299:F303" si="134">D299*20%</f>
        <v>24496.456000000002</v>
      </c>
      <c r="G299" s="740">
        <v>5400</v>
      </c>
      <c r="H299" s="740">
        <f t="shared" ref="H299:H303" si="135">D299*5%</f>
        <v>6124.1140000000005</v>
      </c>
      <c r="I299" s="740">
        <f t="shared" ref="I299:I303" si="136">D299*5%+64915.68</f>
        <v>71039.793999999994</v>
      </c>
      <c r="J299" s="740"/>
      <c r="K299" s="824"/>
      <c r="L299" s="824"/>
      <c r="M299" s="741">
        <v>480000</v>
      </c>
      <c r="N299" s="741"/>
    </row>
    <row r="300" spans="1:14" ht="24.95" customHeight="1" x14ac:dyDescent="0.3">
      <c r="A300" s="763">
        <v>29</v>
      </c>
      <c r="B300" s="739" t="s">
        <v>1156</v>
      </c>
      <c r="C300" s="823" t="s">
        <v>1035</v>
      </c>
      <c r="D300" s="740">
        <v>122482.28</v>
      </c>
      <c r="E300" s="740">
        <f t="shared" si="127"/>
        <v>42868.797999999995</v>
      </c>
      <c r="F300" s="740">
        <f t="shared" si="134"/>
        <v>24496.456000000002</v>
      </c>
      <c r="G300" s="740">
        <v>5400</v>
      </c>
      <c r="H300" s="740">
        <f t="shared" si="135"/>
        <v>6124.1140000000005</v>
      </c>
      <c r="I300" s="740">
        <f t="shared" si="136"/>
        <v>71039.793999999994</v>
      </c>
      <c r="J300" s="740"/>
      <c r="K300" s="824"/>
      <c r="L300" s="824"/>
      <c r="M300" s="741">
        <v>480000</v>
      </c>
      <c r="N300" s="741"/>
    </row>
    <row r="301" spans="1:14" ht="24.95" customHeight="1" x14ac:dyDescent="0.3">
      <c r="A301" s="763">
        <v>30</v>
      </c>
      <c r="B301" s="739" t="s">
        <v>1157</v>
      </c>
      <c r="C301" s="823" t="s">
        <v>1035</v>
      </c>
      <c r="D301" s="740">
        <v>122482.28</v>
      </c>
      <c r="E301" s="740">
        <f t="shared" si="127"/>
        <v>42868.797999999995</v>
      </c>
      <c r="F301" s="740">
        <f t="shared" si="134"/>
        <v>24496.456000000002</v>
      </c>
      <c r="G301" s="740">
        <v>5400</v>
      </c>
      <c r="H301" s="740">
        <f t="shared" si="135"/>
        <v>6124.1140000000005</v>
      </c>
      <c r="I301" s="740">
        <f t="shared" si="136"/>
        <v>71039.793999999994</v>
      </c>
      <c r="J301" s="740"/>
      <c r="K301" s="824"/>
      <c r="L301" s="824"/>
      <c r="M301" s="741">
        <v>480000</v>
      </c>
      <c r="N301" s="741"/>
    </row>
    <row r="302" spans="1:14" ht="24.95" customHeight="1" x14ac:dyDescent="0.3">
      <c r="A302" s="763">
        <v>31</v>
      </c>
      <c r="B302" s="739" t="s">
        <v>1158</v>
      </c>
      <c r="C302" s="823" t="s">
        <v>1035</v>
      </c>
      <c r="D302" s="740">
        <v>122482.28</v>
      </c>
      <c r="E302" s="740">
        <f t="shared" si="127"/>
        <v>42868.797999999995</v>
      </c>
      <c r="F302" s="740">
        <f t="shared" si="134"/>
        <v>24496.456000000002</v>
      </c>
      <c r="G302" s="740">
        <v>5400</v>
      </c>
      <c r="H302" s="740">
        <f t="shared" si="135"/>
        <v>6124.1140000000005</v>
      </c>
      <c r="I302" s="740">
        <f t="shared" si="136"/>
        <v>71039.793999999994</v>
      </c>
      <c r="J302" s="740"/>
      <c r="K302" s="824"/>
      <c r="L302" s="824"/>
      <c r="M302" s="741">
        <v>480000</v>
      </c>
      <c r="N302" s="741"/>
    </row>
    <row r="303" spans="1:14" ht="24.95" customHeight="1" x14ac:dyDescent="0.3">
      <c r="A303" s="763">
        <v>32</v>
      </c>
      <c r="B303" s="739" t="s">
        <v>1159</v>
      </c>
      <c r="C303" s="823" t="s">
        <v>1035</v>
      </c>
      <c r="D303" s="740">
        <v>122482.28</v>
      </c>
      <c r="E303" s="740">
        <f t="shared" si="127"/>
        <v>42868.797999999995</v>
      </c>
      <c r="F303" s="740">
        <f t="shared" si="134"/>
        <v>24496.456000000002</v>
      </c>
      <c r="G303" s="740">
        <v>5400</v>
      </c>
      <c r="H303" s="740">
        <f t="shared" si="135"/>
        <v>6124.1140000000005</v>
      </c>
      <c r="I303" s="740">
        <f t="shared" si="136"/>
        <v>71039.793999999994</v>
      </c>
      <c r="J303" s="740"/>
      <c r="K303" s="824"/>
      <c r="L303" s="824"/>
      <c r="M303" s="741">
        <v>480000</v>
      </c>
      <c r="N303" s="741"/>
    </row>
    <row r="304" spans="1:14" ht="24.95" customHeight="1" x14ac:dyDescent="0.3">
      <c r="A304" s="763">
        <v>33</v>
      </c>
      <c r="B304" s="739" t="s">
        <v>1160</v>
      </c>
      <c r="C304" s="823" t="s">
        <v>1049</v>
      </c>
      <c r="D304" s="740">
        <v>187906.44</v>
      </c>
      <c r="E304" s="740">
        <f t="shared" si="127"/>
        <v>65767.254000000001</v>
      </c>
      <c r="F304" s="740">
        <f t="shared" ref="F304:F316" si="137">D304*20%</f>
        <v>37581.288</v>
      </c>
      <c r="G304" s="740">
        <v>5400</v>
      </c>
      <c r="H304" s="740">
        <f t="shared" ref="H304:H316" si="138">D304*5%</f>
        <v>9395.3220000000001</v>
      </c>
      <c r="I304" s="740">
        <f t="shared" ref="I304:I316" si="139">D304*5%+64915.68</f>
        <v>74311.002000000008</v>
      </c>
      <c r="J304" s="740"/>
      <c r="K304" s="824"/>
      <c r="L304" s="824"/>
      <c r="M304" s="741">
        <v>480000</v>
      </c>
      <c r="N304" s="741"/>
    </row>
    <row r="305" spans="1:14" ht="24.95" customHeight="1" x14ac:dyDescent="0.3">
      <c r="A305" s="763">
        <v>34</v>
      </c>
      <c r="B305" s="739" t="s">
        <v>1161</v>
      </c>
      <c r="C305" s="823" t="s">
        <v>1049</v>
      </c>
      <c r="D305" s="740">
        <v>187906.44</v>
      </c>
      <c r="E305" s="740">
        <f t="shared" si="127"/>
        <v>65767.254000000001</v>
      </c>
      <c r="F305" s="740">
        <f t="shared" si="137"/>
        <v>37581.288</v>
      </c>
      <c r="G305" s="740">
        <v>5400</v>
      </c>
      <c r="H305" s="740">
        <f t="shared" si="138"/>
        <v>9395.3220000000001</v>
      </c>
      <c r="I305" s="740">
        <f t="shared" si="139"/>
        <v>74311.002000000008</v>
      </c>
      <c r="J305" s="740"/>
      <c r="K305" s="824"/>
      <c r="L305" s="824"/>
      <c r="M305" s="741">
        <v>480000</v>
      </c>
      <c r="N305" s="741"/>
    </row>
    <row r="306" spans="1:14" ht="24.95" customHeight="1" x14ac:dyDescent="0.3">
      <c r="A306" s="763">
        <v>35</v>
      </c>
      <c r="B306" s="739" t="s">
        <v>1162</v>
      </c>
      <c r="C306" s="823" t="s">
        <v>1049</v>
      </c>
      <c r="D306" s="740">
        <v>187906.44</v>
      </c>
      <c r="E306" s="740">
        <f t="shared" si="127"/>
        <v>65767.254000000001</v>
      </c>
      <c r="F306" s="740">
        <f t="shared" si="137"/>
        <v>37581.288</v>
      </c>
      <c r="G306" s="740">
        <v>5400</v>
      </c>
      <c r="H306" s="740">
        <f t="shared" si="138"/>
        <v>9395.3220000000001</v>
      </c>
      <c r="I306" s="740">
        <f t="shared" si="139"/>
        <v>74311.002000000008</v>
      </c>
      <c r="J306" s="740"/>
      <c r="K306" s="824"/>
      <c r="L306" s="824"/>
      <c r="M306" s="741">
        <v>480000</v>
      </c>
      <c r="N306" s="741"/>
    </row>
    <row r="307" spans="1:14" ht="24.95" customHeight="1" x14ac:dyDescent="0.3">
      <c r="A307" s="763">
        <v>36</v>
      </c>
      <c r="B307" s="739" t="s">
        <v>1163</v>
      </c>
      <c r="C307" s="823" t="s">
        <v>1049</v>
      </c>
      <c r="D307" s="740">
        <v>187906.44</v>
      </c>
      <c r="E307" s="740">
        <f t="shared" si="127"/>
        <v>65767.254000000001</v>
      </c>
      <c r="F307" s="740">
        <f t="shared" si="137"/>
        <v>37581.288</v>
      </c>
      <c r="G307" s="740">
        <v>5400</v>
      </c>
      <c r="H307" s="740">
        <f t="shared" si="138"/>
        <v>9395.3220000000001</v>
      </c>
      <c r="I307" s="740">
        <f t="shared" si="139"/>
        <v>74311.002000000008</v>
      </c>
      <c r="J307" s="740"/>
      <c r="K307" s="824"/>
      <c r="L307" s="824"/>
      <c r="M307" s="741">
        <v>480000</v>
      </c>
      <c r="N307" s="741"/>
    </row>
    <row r="308" spans="1:14" ht="24.95" customHeight="1" x14ac:dyDescent="0.3">
      <c r="A308" s="763">
        <v>37</v>
      </c>
      <c r="B308" s="739" t="s">
        <v>1164</v>
      </c>
      <c r="C308" s="823" t="s">
        <v>1049</v>
      </c>
      <c r="D308" s="740">
        <v>187906.44</v>
      </c>
      <c r="E308" s="740">
        <f t="shared" si="127"/>
        <v>65767.254000000001</v>
      </c>
      <c r="F308" s="740">
        <f t="shared" si="137"/>
        <v>37581.288</v>
      </c>
      <c r="G308" s="740">
        <v>5400</v>
      </c>
      <c r="H308" s="740">
        <f t="shared" si="138"/>
        <v>9395.3220000000001</v>
      </c>
      <c r="I308" s="740">
        <f t="shared" si="139"/>
        <v>74311.002000000008</v>
      </c>
      <c r="J308" s="740"/>
      <c r="K308" s="824"/>
      <c r="L308" s="824"/>
      <c r="M308" s="741">
        <v>480000</v>
      </c>
      <c r="N308" s="741"/>
    </row>
    <row r="309" spans="1:14" ht="24.95" customHeight="1" x14ac:dyDescent="0.3">
      <c r="A309" s="763">
        <v>38</v>
      </c>
      <c r="B309" s="739" t="s">
        <v>1165</v>
      </c>
      <c r="C309" s="823" t="s">
        <v>1049</v>
      </c>
      <c r="D309" s="740">
        <v>187906.44</v>
      </c>
      <c r="E309" s="740">
        <f t="shared" si="127"/>
        <v>65767.254000000001</v>
      </c>
      <c r="F309" s="740">
        <f t="shared" si="137"/>
        <v>37581.288</v>
      </c>
      <c r="G309" s="740">
        <v>5400</v>
      </c>
      <c r="H309" s="740">
        <f t="shared" si="138"/>
        <v>9395.3220000000001</v>
      </c>
      <c r="I309" s="740">
        <f t="shared" si="139"/>
        <v>74311.002000000008</v>
      </c>
      <c r="J309" s="740"/>
      <c r="K309" s="824"/>
      <c r="L309" s="824"/>
      <c r="M309" s="741">
        <v>480000</v>
      </c>
      <c r="N309" s="741"/>
    </row>
    <row r="310" spans="1:14" ht="24.95" customHeight="1" x14ac:dyDescent="0.3">
      <c r="A310" s="763">
        <v>39</v>
      </c>
      <c r="B310" s="744" t="s">
        <v>983</v>
      </c>
      <c r="C310" s="825" t="s">
        <v>984</v>
      </c>
      <c r="D310" s="740">
        <v>187906.44</v>
      </c>
      <c r="E310" s="740">
        <f t="shared" si="127"/>
        <v>65767.254000000001</v>
      </c>
      <c r="F310" s="740">
        <f t="shared" si="137"/>
        <v>37581.288</v>
      </c>
      <c r="G310" s="740">
        <v>5400</v>
      </c>
      <c r="H310" s="740">
        <f t="shared" si="138"/>
        <v>9395.3220000000001</v>
      </c>
      <c r="I310" s="740">
        <f t="shared" si="139"/>
        <v>74311.002000000008</v>
      </c>
      <c r="J310" s="740"/>
      <c r="K310" s="824"/>
      <c r="L310" s="824"/>
      <c r="M310" s="741">
        <v>480000</v>
      </c>
      <c r="N310" s="746"/>
    </row>
    <row r="311" spans="1:14" ht="24.95" customHeight="1" x14ac:dyDescent="0.3">
      <c r="A311" s="763">
        <v>40</v>
      </c>
      <c r="B311" s="744" t="s">
        <v>967</v>
      </c>
      <c r="C311" s="765" t="s">
        <v>968</v>
      </c>
      <c r="D311" s="745">
        <v>138726</v>
      </c>
      <c r="E311" s="745">
        <f t="shared" si="127"/>
        <v>48554.1</v>
      </c>
      <c r="F311" s="745">
        <f t="shared" si="137"/>
        <v>27745.200000000001</v>
      </c>
      <c r="G311" s="745">
        <v>5400</v>
      </c>
      <c r="H311" s="745">
        <f t="shared" si="138"/>
        <v>6936.3</v>
      </c>
      <c r="I311" s="745">
        <f t="shared" si="139"/>
        <v>71851.98</v>
      </c>
      <c r="J311" s="745"/>
      <c r="K311" s="826"/>
      <c r="L311" s="826"/>
      <c r="M311" s="741">
        <v>480000</v>
      </c>
      <c r="N311" s="741"/>
    </row>
    <row r="312" spans="1:14" ht="24.95" customHeight="1" x14ac:dyDescent="0.3">
      <c r="A312" s="763">
        <v>41</v>
      </c>
      <c r="B312" s="744" t="s">
        <v>967</v>
      </c>
      <c r="C312" s="765" t="s">
        <v>968</v>
      </c>
      <c r="D312" s="745">
        <v>138726</v>
      </c>
      <c r="E312" s="745">
        <f t="shared" si="127"/>
        <v>48554.1</v>
      </c>
      <c r="F312" s="745">
        <f t="shared" si="137"/>
        <v>27745.200000000001</v>
      </c>
      <c r="G312" s="745">
        <v>5400</v>
      </c>
      <c r="H312" s="745">
        <f t="shared" si="138"/>
        <v>6936.3</v>
      </c>
      <c r="I312" s="745">
        <f t="shared" si="139"/>
        <v>71851.98</v>
      </c>
      <c r="J312" s="745"/>
      <c r="K312" s="826"/>
      <c r="L312" s="826"/>
      <c r="M312" s="741">
        <v>480000</v>
      </c>
      <c r="N312" s="741"/>
    </row>
    <row r="313" spans="1:14" ht="24.95" customHeight="1" x14ac:dyDescent="0.3">
      <c r="A313" s="763">
        <v>42</v>
      </c>
      <c r="B313" s="744" t="s">
        <v>967</v>
      </c>
      <c r="C313" s="765" t="s">
        <v>968</v>
      </c>
      <c r="D313" s="745">
        <v>138726</v>
      </c>
      <c r="E313" s="745">
        <f t="shared" si="127"/>
        <v>48554.1</v>
      </c>
      <c r="F313" s="745">
        <f t="shared" si="137"/>
        <v>27745.200000000001</v>
      </c>
      <c r="G313" s="745">
        <v>5400</v>
      </c>
      <c r="H313" s="745">
        <f t="shared" si="138"/>
        <v>6936.3</v>
      </c>
      <c r="I313" s="745">
        <f t="shared" si="139"/>
        <v>71851.98</v>
      </c>
      <c r="J313" s="745"/>
      <c r="K313" s="826"/>
      <c r="L313" s="826"/>
      <c r="M313" s="741">
        <v>480000</v>
      </c>
      <c r="N313" s="741"/>
    </row>
    <row r="314" spans="1:14" ht="24.95" customHeight="1" x14ac:dyDescent="0.3">
      <c r="A314" s="763">
        <v>43</v>
      </c>
      <c r="B314" s="744" t="s">
        <v>967</v>
      </c>
      <c r="C314" s="765" t="s">
        <v>968</v>
      </c>
      <c r="D314" s="745">
        <v>138726</v>
      </c>
      <c r="E314" s="745">
        <f t="shared" si="127"/>
        <v>48554.1</v>
      </c>
      <c r="F314" s="745">
        <f t="shared" si="137"/>
        <v>27745.200000000001</v>
      </c>
      <c r="G314" s="745">
        <v>5400</v>
      </c>
      <c r="H314" s="745">
        <f t="shared" si="138"/>
        <v>6936.3</v>
      </c>
      <c r="I314" s="745">
        <f t="shared" si="139"/>
        <v>71851.98</v>
      </c>
      <c r="J314" s="745"/>
      <c r="K314" s="826"/>
      <c r="L314" s="826"/>
      <c r="M314" s="741">
        <v>480000</v>
      </c>
      <c r="N314" s="741"/>
    </row>
    <row r="315" spans="1:14" ht="24.95" customHeight="1" x14ac:dyDescent="0.3">
      <c r="A315" s="763">
        <v>44</v>
      </c>
      <c r="B315" s="744" t="s">
        <v>967</v>
      </c>
      <c r="C315" s="765" t="s">
        <v>968</v>
      </c>
      <c r="D315" s="745">
        <v>138726</v>
      </c>
      <c r="E315" s="745">
        <f t="shared" si="127"/>
        <v>48554.1</v>
      </c>
      <c r="F315" s="745">
        <f t="shared" si="137"/>
        <v>27745.200000000001</v>
      </c>
      <c r="G315" s="745">
        <v>5400</v>
      </c>
      <c r="H315" s="745">
        <f t="shared" si="138"/>
        <v>6936.3</v>
      </c>
      <c r="I315" s="745">
        <f t="shared" si="139"/>
        <v>71851.98</v>
      </c>
      <c r="J315" s="745"/>
      <c r="K315" s="826"/>
      <c r="L315" s="826"/>
      <c r="M315" s="741">
        <v>480000</v>
      </c>
      <c r="N315" s="741"/>
    </row>
    <row r="316" spans="1:14" ht="24.95" customHeight="1" x14ac:dyDescent="0.3">
      <c r="A316" s="763">
        <v>45</v>
      </c>
      <c r="B316" s="744" t="s">
        <v>967</v>
      </c>
      <c r="C316" s="765" t="s">
        <v>968</v>
      </c>
      <c r="D316" s="745">
        <v>138726</v>
      </c>
      <c r="E316" s="745">
        <f t="shared" si="127"/>
        <v>48554.1</v>
      </c>
      <c r="F316" s="745">
        <f t="shared" si="137"/>
        <v>27745.200000000001</v>
      </c>
      <c r="G316" s="745">
        <v>5400</v>
      </c>
      <c r="H316" s="745">
        <f t="shared" si="138"/>
        <v>6936.3</v>
      </c>
      <c r="I316" s="745">
        <f t="shared" si="139"/>
        <v>71851.98</v>
      </c>
      <c r="J316" s="745"/>
      <c r="K316" s="826"/>
      <c r="L316" s="826"/>
      <c r="M316" s="741">
        <v>480000</v>
      </c>
      <c r="N316" s="741"/>
    </row>
    <row r="317" spans="1:14" ht="24.95" customHeight="1" x14ac:dyDescent="0.3">
      <c r="A317" s="763">
        <v>46</v>
      </c>
      <c r="B317" s="744" t="s">
        <v>967</v>
      </c>
      <c r="C317" s="765" t="s">
        <v>968</v>
      </c>
      <c r="D317" s="745">
        <v>138726</v>
      </c>
      <c r="E317" s="745">
        <f>D317*35%</f>
        <v>48554.1</v>
      </c>
      <c r="F317" s="745">
        <f>D317*20%</f>
        <v>27745.200000000001</v>
      </c>
      <c r="G317" s="745">
        <v>5400</v>
      </c>
      <c r="H317" s="745">
        <f>D317*5%</f>
        <v>6936.3</v>
      </c>
      <c r="I317" s="745">
        <f>D317*5%+64915.68</f>
        <v>71851.98</v>
      </c>
      <c r="J317" s="745"/>
      <c r="K317" s="826"/>
      <c r="L317" s="826"/>
      <c r="M317" s="741">
        <v>480000</v>
      </c>
      <c r="N317" s="741"/>
    </row>
    <row r="318" spans="1:14" ht="24.95" customHeight="1" x14ac:dyDescent="0.3">
      <c r="A318" s="763">
        <v>47</v>
      </c>
      <c r="B318" s="744" t="s">
        <v>967</v>
      </c>
      <c r="C318" s="765" t="s">
        <v>968</v>
      </c>
      <c r="D318" s="745">
        <v>138726</v>
      </c>
      <c r="E318" s="745">
        <f>D318*35%</f>
        <v>48554.1</v>
      </c>
      <c r="F318" s="745">
        <f>D318*20%</f>
        <v>27745.200000000001</v>
      </c>
      <c r="G318" s="745">
        <v>5400</v>
      </c>
      <c r="H318" s="745">
        <f>D318*5%</f>
        <v>6936.3</v>
      </c>
      <c r="I318" s="745">
        <f>D318*5%+64915.68</f>
        <v>71851.98</v>
      </c>
      <c r="J318" s="745"/>
      <c r="K318" s="826"/>
      <c r="L318" s="826"/>
      <c r="M318" s="741">
        <v>480000</v>
      </c>
      <c r="N318" s="741"/>
    </row>
    <row r="319" spans="1:14" ht="24.95" customHeight="1" thickBot="1" x14ac:dyDescent="0.35">
      <c r="A319" s="763">
        <v>48</v>
      </c>
      <c r="B319" s="767" t="s">
        <v>967</v>
      </c>
      <c r="C319" s="813" t="s">
        <v>968</v>
      </c>
      <c r="D319" s="768">
        <v>138726</v>
      </c>
      <c r="E319" s="768">
        <f>D319*35%</f>
        <v>48554.1</v>
      </c>
      <c r="F319" s="768">
        <f>D319*20%</f>
        <v>27745.200000000001</v>
      </c>
      <c r="G319" s="768">
        <v>5400</v>
      </c>
      <c r="H319" s="768">
        <f>D319*5%</f>
        <v>6936.3</v>
      </c>
      <c r="I319" s="768">
        <f>D319*5%+64915.68</f>
        <v>71851.98</v>
      </c>
      <c r="J319" s="768"/>
      <c r="K319" s="827"/>
      <c r="L319" s="827"/>
      <c r="M319" s="741">
        <v>480000</v>
      </c>
      <c r="N319" s="741"/>
    </row>
    <row r="320" spans="1:14" ht="24.95" customHeight="1" thickBot="1" x14ac:dyDescent="0.3">
      <c r="A320" s="828"/>
      <c r="B320" s="829" t="s">
        <v>969</v>
      </c>
      <c r="C320" s="830"/>
      <c r="D320" s="831">
        <f t="shared" ref="D320:N320" si="140">SUM(D272:D319)</f>
        <v>6291766.879999999</v>
      </c>
      <c r="E320" s="831">
        <f t="shared" si="140"/>
        <v>2202118.4079999998</v>
      </c>
      <c r="F320" s="831">
        <f t="shared" si="140"/>
        <v>1258353.3759999992</v>
      </c>
      <c r="G320" s="831">
        <f t="shared" si="140"/>
        <v>259200</v>
      </c>
      <c r="H320" s="831">
        <f t="shared" si="140"/>
        <v>314588.34399999981</v>
      </c>
      <c r="I320" s="831">
        <f t="shared" si="140"/>
        <v>3430540.9839999983</v>
      </c>
      <c r="J320" s="831">
        <f t="shared" si="140"/>
        <v>0</v>
      </c>
      <c r="K320" s="831">
        <f t="shared" si="140"/>
        <v>0</v>
      </c>
      <c r="L320" s="831">
        <f t="shared" si="140"/>
        <v>0</v>
      </c>
      <c r="M320" s="831">
        <f>SUM(M272:M319)</f>
        <v>23040000</v>
      </c>
      <c r="N320" s="831">
        <f t="shared" si="140"/>
        <v>0</v>
      </c>
    </row>
    <row r="321" spans="1:14" ht="24.95" customHeight="1" thickBot="1" x14ac:dyDescent="0.3">
      <c r="A321" s="794">
        <v>49</v>
      </c>
      <c r="B321" s="795" t="s">
        <v>1167</v>
      </c>
      <c r="C321" s="832" t="s">
        <v>1166</v>
      </c>
      <c r="D321" s="796">
        <v>266835</v>
      </c>
      <c r="E321" s="796">
        <f>D321*35%</f>
        <v>93392.25</v>
      </c>
      <c r="F321" s="796">
        <f>D321*20%</f>
        <v>53367</v>
      </c>
      <c r="G321" s="796">
        <v>7560</v>
      </c>
      <c r="H321" s="796">
        <f>D321*5%</f>
        <v>13341.75</v>
      </c>
      <c r="I321" s="796">
        <f>D321*5%+24000</f>
        <v>37341.75</v>
      </c>
      <c r="J321" s="833"/>
      <c r="K321" s="833"/>
      <c r="L321" s="833"/>
      <c r="M321" s="741">
        <v>480000</v>
      </c>
      <c r="N321" s="797"/>
    </row>
    <row r="322" spans="1:14" ht="24.95" customHeight="1" thickBot="1" x14ac:dyDescent="0.3">
      <c r="A322" s="763">
        <v>50</v>
      </c>
      <c r="B322" s="739" t="s">
        <v>1168</v>
      </c>
      <c r="C322" s="832" t="s">
        <v>1166</v>
      </c>
      <c r="D322" s="796">
        <v>266835</v>
      </c>
      <c r="E322" s="796">
        <f t="shared" ref="E322:E335" si="141">D322*35%</f>
        <v>93392.25</v>
      </c>
      <c r="F322" s="796">
        <f t="shared" ref="F322:F330" si="142">D322*20%</f>
        <v>53367</v>
      </c>
      <c r="G322" s="796">
        <v>7560</v>
      </c>
      <c r="H322" s="796">
        <f t="shared" ref="H322:H330" si="143">D322*5%</f>
        <v>13341.75</v>
      </c>
      <c r="I322" s="796">
        <f t="shared" ref="I322:I330" si="144">D322*5%+24000</f>
        <v>37341.75</v>
      </c>
      <c r="J322" s="833"/>
      <c r="K322" s="833"/>
      <c r="L322" s="833"/>
      <c r="M322" s="741">
        <v>480000</v>
      </c>
      <c r="N322" s="741"/>
    </row>
    <row r="323" spans="1:14" ht="24.95" customHeight="1" thickBot="1" x14ac:dyDescent="0.3">
      <c r="A323" s="763">
        <v>51</v>
      </c>
      <c r="B323" s="739" t="s">
        <v>1169</v>
      </c>
      <c r="C323" s="832" t="s">
        <v>1166</v>
      </c>
      <c r="D323" s="796">
        <v>266835</v>
      </c>
      <c r="E323" s="796">
        <f t="shared" si="141"/>
        <v>93392.25</v>
      </c>
      <c r="F323" s="796">
        <f t="shared" si="142"/>
        <v>53367</v>
      </c>
      <c r="G323" s="796">
        <v>7560</v>
      </c>
      <c r="H323" s="796">
        <f t="shared" si="143"/>
        <v>13341.75</v>
      </c>
      <c r="I323" s="796">
        <f t="shared" si="144"/>
        <v>37341.75</v>
      </c>
      <c r="J323" s="833"/>
      <c r="K323" s="833"/>
      <c r="L323" s="833"/>
      <c r="M323" s="741">
        <v>480000</v>
      </c>
      <c r="N323" s="741"/>
    </row>
    <row r="324" spans="1:14" ht="24.95" customHeight="1" thickBot="1" x14ac:dyDescent="0.3">
      <c r="A324" s="763">
        <v>52</v>
      </c>
      <c r="B324" s="739" t="s">
        <v>1170</v>
      </c>
      <c r="C324" s="832" t="s">
        <v>1166</v>
      </c>
      <c r="D324" s="796">
        <v>266835</v>
      </c>
      <c r="E324" s="796">
        <f t="shared" si="141"/>
        <v>93392.25</v>
      </c>
      <c r="F324" s="796">
        <f t="shared" si="142"/>
        <v>53367</v>
      </c>
      <c r="G324" s="796">
        <v>7560</v>
      </c>
      <c r="H324" s="796">
        <f t="shared" si="143"/>
        <v>13341.75</v>
      </c>
      <c r="I324" s="796">
        <f t="shared" si="144"/>
        <v>37341.75</v>
      </c>
      <c r="J324" s="833"/>
      <c r="K324" s="833"/>
      <c r="L324" s="833"/>
      <c r="M324" s="741">
        <v>480000</v>
      </c>
      <c r="N324" s="741"/>
    </row>
    <row r="325" spans="1:14" ht="24.95" customHeight="1" thickBot="1" x14ac:dyDescent="0.3">
      <c r="A325" s="763">
        <v>53</v>
      </c>
      <c r="B325" s="739" t="s">
        <v>1171</v>
      </c>
      <c r="C325" s="832" t="s">
        <v>1166</v>
      </c>
      <c r="D325" s="796">
        <v>266835</v>
      </c>
      <c r="E325" s="796">
        <f t="shared" si="141"/>
        <v>93392.25</v>
      </c>
      <c r="F325" s="796">
        <f t="shared" si="142"/>
        <v>53367</v>
      </c>
      <c r="G325" s="796">
        <v>7560</v>
      </c>
      <c r="H325" s="796">
        <f t="shared" si="143"/>
        <v>13341.75</v>
      </c>
      <c r="I325" s="796">
        <f t="shared" si="144"/>
        <v>37341.75</v>
      </c>
      <c r="J325" s="833"/>
      <c r="K325" s="833"/>
      <c r="L325" s="833"/>
      <c r="M325" s="741">
        <v>480000</v>
      </c>
      <c r="N325" s="741"/>
    </row>
    <row r="326" spans="1:14" ht="24.95" customHeight="1" thickBot="1" x14ac:dyDescent="0.3">
      <c r="A326" s="763">
        <v>54</v>
      </c>
      <c r="B326" s="739" t="s">
        <v>1172</v>
      </c>
      <c r="C326" s="832" t="s">
        <v>1166</v>
      </c>
      <c r="D326" s="796">
        <v>266835</v>
      </c>
      <c r="E326" s="796">
        <f t="shared" si="141"/>
        <v>93392.25</v>
      </c>
      <c r="F326" s="796">
        <f t="shared" si="142"/>
        <v>53367</v>
      </c>
      <c r="G326" s="796">
        <v>7560</v>
      </c>
      <c r="H326" s="796">
        <f t="shared" si="143"/>
        <v>13341.75</v>
      </c>
      <c r="I326" s="796">
        <f t="shared" si="144"/>
        <v>37341.75</v>
      </c>
      <c r="J326" s="833"/>
      <c r="K326" s="833"/>
      <c r="L326" s="833"/>
      <c r="M326" s="741">
        <v>480000</v>
      </c>
      <c r="N326" s="741"/>
    </row>
    <row r="327" spans="1:14" ht="24.95" customHeight="1" thickBot="1" x14ac:dyDescent="0.3">
      <c r="A327" s="763">
        <v>55</v>
      </c>
      <c r="B327" s="739" t="s">
        <v>1173</v>
      </c>
      <c r="C327" s="832" t="s">
        <v>1166</v>
      </c>
      <c r="D327" s="796">
        <v>266835</v>
      </c>
      <c r="E327" s="796">
        <f t="shared" si="141"/>
        <v>93392.25</v>
      </c>
      <c r="F327" s="796">
        <f t="shared" si="142"/>
        <v>53367</v>
      </c>
      <c r="G327" s="796">
        <v>7560</v>
      </c>
      <c r="H327" s="796">
        <f t="shared" si="143"/>
        <v>13341.75</v>
      </c>
      <c r="I327" s="796">
        <f t="shared" si="144"/>
        <v>37341.75</v>
      </c>
      <c r="J327" s="833"/>
      <c r="K327" s="833"/>
      <c r="L327" s="833"/>
      <c r="M327" s="741">
        <v>480000</v>
      </c>
      <c r="N327" s="741"/>
    </row>
    <row r="328" spans="1:14" ht="24.95" customHeight="1" thickBot="1" x14ac:dyDescent="0.3">
      <c r="A328" s="763">
        <v>56</v>
      </c>
      <c r="B328" s="739" t="s">
        <v>1174</v>
      </c>
      <c r="C328" s="832" t="s">
        <v>1166</v>
      </c>
      <c r="D328" s="796">
        <v>266835</v>
      </c>
      <c r="E328" s="796">
        <f t="shared" si="141"/>
        <v>93392.25</v>
      </c>
      <c r="F328" s="796">
        <f t="shared" si="142"/>
        <v>53367</v>
      </c>
      <c r="G328" s="796">
        <v>7560</v>
      </c>
      <c r="H328" s="796">
        <f t="shared" si="143"/>
        <v>13341.75</v>
      </c>
      <c r="I328" s="796">
        <f t="shared" si="144"/>
        <v>37341.75</v>
      </c>
      <c r="J328" s="833"/>
      <c r="K328" s="833"/>
      <c r="L328" s="833"/>
      <c r="M328" s="741">
        <v>480000</v>
      </c>
      <c r="N328" s="741"/>
    </row>
    <row r="329" spans="1:14" ht="24.95" customHeight="1" thickBot="1" x14ac:dyDescent="0.3">
      <c r="A329" s="763">
        <v>57</v>
      </c>
      <c r="B329" s="739" t="s">
        <v>1175</v>
      </c>
      <c r="C329" s="832" t="s">
        <v>1166</v>
      </c>
      <c r="D329" s="796">
        <v>266835</v>
      </c>
      <c r="E329" s="796">
        <f t="shared" si="141"/>
        <v>93392.25</v>
      </c>
      <c r="F329" s="796">
        <f t="shared" si="142"/>
        <v>53367</v>
      </c>
      <c r="G329" s="796">
        <v>7560</v>
      </c>
      <c r="H329" s="796">
        <f t="shared" si="143"/>
        <v>13341.75</v>
      </c>
      <c r="I329" s="796">
        <f t="shared" si="144"/>
        <v>37341.75</v>
      </c>
      <c r="J329" s="833"/>
      <c r="K329" s="833"/>
      <c r="L329" s="833"/>
      <c r="M329" s="741">
        <v>480000</v>
      </c>
      <c r="N329" s="741"/>
    </row>
    <row r="330" spans="1:14" ht="24.95" customHeight="1" thickBot="1" x14ac:dyDescent="0.35">
      <c r="A330" s="763">
        <v>58</v>
      </c>
      <c r="B330" s="744" t="s">
        <v>967</v>
      </c>
      <c r="C330" s="825" t="s">
        <v>990</v>
      </c>
      <c r="D330" s="745">
        <v>220439</v>
      </c>
      <c r="E330" s="745">
        <f t="shared" si="141"/>
        <v>77153.649999999994</v>
      </c>
      <c r="F330" s="745">
        <f t="shared" si="142"/>
        <v>44087.8</v>
      </c>
      <c r="G330" s="796">
        <v>7560</v>
      </c>
      <c r="H330" s="745">
        <f t="shared" si="143"/>
        <v>11021.95</v>
      </c>
      <c r="I330" s="745">
        <f t="shared" si="144"/>
        <v>35021.949999999997</v>
      </c>
      <c r="J330" s="745"/>
      <c r="K330" s="826"/>
      <c r="L330" s="826"/>
      <c r="M330" s="741">
        <v>480000</v>
      </c>
      <c r="N330" s="746"/>
    </row>
    <row r="331" spans="1:14" ht="24.95" customHeight="1" thickBot="1" x14ac:dyDescent="0.35">
      <c r="A331" s="763">
        <v>59</v>
      </c>
      <c r="B331" s="744" t="s">
        <v>967</v>
      </c>
      <c r="C331" s="825" t="s">
        <v>990</v>
      </c>
      <c r="D331" s="745">
        <v>220439</v>
      </c>
      <c r="E331" s="745">
        <f t="shared" si="141"/>
        <v>77153.649999999994</v>
      </c>
      <c r="F331" s="745">
        <f t="shared" ref="F331:F335" si="145">D331*20%</f>
        <v>44087.8</v>
      </c>
      <c r="G331" s="796">
        <v>7560</v>
      </c>
      <c r="H331" s="745">
        <f t="shared" ref="H331:H335" si="146">D331*5%</f>
        <v>11021.95</v>
      </c>
      <c r="I331" s="745">
        <f t="shared" ref="I331:I335" si="147">D331*5%+24000</f>
        <v>35021.949999999997</v>
      </c>
      <c r="J331" s="745"/>
      <c r="K331" s="826"/>
      <c r="L331" s="826"/>
      <c r="M331" s="741">
        <v>480000</v>
      </c>
      <c r="N331" s="746"/>
    </row>
    <row r="332" spans="1:14" ht="24.95" customHeight="1" thickBot="1" x14ac:dyDescent="0.35">
      <c r="A332" s="763">
        <v>60</v>
      </c>
      <c r="B332" s="744" t="s">
        <v>967</v>
      </c>
      <c r="C332" s="825" t="s">
        <v>990</v>
      </c>
      <c r="D332" s="745">
        <v>220439</v>
      </c>
      <c r="E332" s="745">
        <f t="shared" si="141"/>
        <v>77153.649999999994</v>
      </c>
      <c r="F332" s="745">
        <f t="shared" si="145"/>
        <v>44087.8</v>
      </c>
      <c r="G332" s="796">
        <v>7560</v>
      </c>
      <c r="H332" s="745">
        <f t="shared" si="146"/>
        <v>11021.95</v>
      </c>
      <c r="I332" s="745">
        <f t="shared" si="147"/>
        <v>35021.949999999997</v>
      </c>
      <c r="J332" s="745"/>
      <c r="K332" s="826"/>
      <c r="L332" s="826"/>
      <c r="M332" s="741">
        <v>480000</v>
      </c>
      <c r="N332" s="746"/>
    </row>
    <row r="333" spans="1:14" ht="24.95" customHeight="1" thickBot="1" x14ac:dyDescent="0.35">
      <c r="A333" s="763">
        <v>61</v>
      </c>
      <c r="B333" s="744" t="s">
        <v>967</v>
      </c>
      <c r="C333" s="825" t="s">
        <v>990</v>
      </c>
      <c r="D333" s="745">
        <v>220439</v>
      </c>
      <c r="E333" s="745">
        <f t="shared" si="141"/>
        <v>77153.649999999994</v>
      </c>
      <c r="F333" s="745">
        <f t="shared" si="145"/>
        <v>44087.8</v>
      </c>
      <c r="G333" s="796">
        <v>7560</v>
      </c>
      <c r="H333" s="745">
        <f t="shared" si="146"/>
        <v>11021.95</v>
      </c>
      <c r="I333" s="745">
        <f t="shared" si="147"/>
        <v>35021.949999999997</v>
      </c>
      <c r="J333" s="745"/>
      <c r="K333" s="826"/>
      <c r="L333" s="826"/>
      <c r="M333" s="741">
        <v>480000</v>
      </c>
      <c r="N333" s="746"/>
    </row>
    <row r="334" spans="1:14" ht="24.95" customHeight="1" thickBot="1" x14ac:dyDescent="0.35">
      <c r="A334" s="763">
        <v>62</v>
      </c>
      <c r="B334" s="744" t="s">
        <v>967</v>
      </c>
      <c r="C334" s="825" t="s">
        <v>990</v>
      </c>
      <c r="D334" s="745">
        <v>220439</v>
      </c>
      <c r="E334" s="745">
        <f t="shared" si="141"/>
        <v>77153.649999999994</v>
      </c>
      <c r="F334" s="745">
        <f t="shared" si="145"/>
        <v>44087.8</v>
      </c>
      <c r="G334" s="796">
        <v>7560</v>
      </c>
      <c r="H334" s="745">
        <f t="shared" si="146"/>
        <v>11021.95</v>
      </c>
      <c r="I334" s="745">
        <f t="shared" si="147"/>
        <v>35021.949999999997</v>
      </c>
      <c r="J334" s="745"/>
      <c r="K334" s="826"/>
      <c r="L334" s="826"/>
      <c r="M334" s="741">
        <v>480000</v>
      </c>
      <c r="N334" s="746"/>
    </row>
    <row r="335" spans="1:14" ht="24.95" customHeight="1" thickBot="1" x14ac:dyDescent="0.35">
      <c r="A335" s="763">
        <v>63</v>
      </c>
      <c r="B335" s="744" t="s">
        <v>967</v>
      </c>
      <c r="C335" s="825" t="s">
        <v>990</v>
      </c>
      <c r="D335" s="745">
        <v>220439</v>
      </c>
      <c r="E335" s="745">
        <f t="shared" si="141"/>
        <v>77153.649999999994</v>
      </c>
      <c r="F335" s="745">
        <f t="shared" si="145"/>
        <v>44087.8</v>
      </c>
      <c r="G335" s="796">
        <v>7560</v>
      </c>
      <c r="H335" s="745">
        <f t="shared" si="146"/>
        <v>11021.95</v>
      </c>
      <c r="I335" s="745">
        <f t="shared" si="147"/>
        <v>35021.949999999997</v>
      </c>
      <c r="J335" s="745"/>
      <c r="K335" s="826"/>
      <c r="L335" s="826"/>
      <c r="M335" s="741">
        <v>480000</v>
      </c>
      <c r="N335" s="753"/>
    </row>
    <row r="336" spans="1:14" ht="24.95" customHeight="1" thickBot="1" x14ac:dyDescent="0.3">
      <c r="A336" s="838"/>
      <c r="B336" s="839" t="s">
        <v>962</v>
      </c>
      <c r="C336" s="840"/>
      <c r="D336" s="841">
        <f t="shared" ref="D336:N336" si="148">SUM(D321:D335)</f>
        <v>3724149</v>
      </c>
      <c r="E336" s="841">
        <f t="shared" si="148"/>
        <v>1303452.1499999997</v>
      </c>
      <c r="F336" s="841">
        <f t="shared" si="148"/>
        <v>744829.80000000028</v>
      </c>
      <c r="G336" s="841">
        <f t="shared" si="148"/>
        <v>113400</v>
      </c>
      <c r="H336" s="841">
        <f t="shared" si="148"/>
        <v>186207.45000000007</v>
      </c>
      <c r="I336" s="841">
        <f t="shared" si="148"/>
        <v>546207.45000000007</v>
      </c>
      <c r="J336" s="841">
        <f t="shared" si="148"/>
        <v>0</v>
      </c>
      <c r="K336" s="841">
        <f t="shared" si="148"/>
        <v>0</v>
      </c>
      <c r="L336" s="841">
        <f t="shared" si="148"/>
        <v>0</v>
      </c>
      <c r="M336" s="841">
        <f t="shared" si="148"/>
        <v>7200000</v>
      </c>
      <c r="N336" s="842">
        <f t="shared" si="148"/>
        <v>0</v>
      </c>
    </row>
    <row r="337" spans="1:14" ht="24.95" customHeight="1" x14ac:dyDescent="0.3">
      <c r="A337" s="763">
        <v>64</v>
      </c>
      <c r="B337" s="739" t="s">
        <v>1176</v>
      </c>
      <c r="C337" s="843" t="s">
        <v>929</v>
      </c>
      <c r="D337" s="740">
        <v>613309.79999999981</v>
      </c>
      <c r="E337" s="740">
        <f t="shared" ref="E337:E343" si="149">D337*35%</f>
        <v>214658.42999999993</v>
      </c>
      <c r="F337" s="740">
        <f t="shared" ref="F337:F343" si="150">D337*20%</f>
        <v>122661.95999999996</v>
      </c>
      <c r="G337" s="740">
        <v>8640</v>
      </c>
      <c r="H337" s="740">
        <f t="shared" ref="H337:H343" si="151">D337*5%</f>
        <v>30665.489999999991</v>
      </c>
      <c r="I337" s="740">
        <f t="shared" ref="I337" si="152">D337*5%+24000</f>
        <v>54665.489999999991</v>
      </c>
      <c r="J337" s="740"/>
      <c r="K337" s="824"/>
      <c r="L337" s="824"/>
      <c r="M337" s="741">
        <v>40000</v>
      </c>
      <c r="N337" s="741">
        <f t="shared" ref="N337:N342" si="153">D337*10%</f>
        <v>61330.979999999981</v>
      </c>
    </row>
    <row r="338" spans="1:14" ht="24.95" customHeight="1" x14ac:dyDescent="0.25">
      <c r="A338" s="747">
        <v>65</v>
      </c>
      <c r="B338" s="744" t="s">
        <v>1177</v>
      </c>
      <c r="C338" s="744" t="s">
        <v>973</v>
      </c>
      <c r="D338" s="745">
        <v>737853.59999999963</v>
      </c>
      <c r="E338" s="745">
        <f t="shared" si="149"/>
        <v>258248.75999999986</v>
      </c>
      <c r="F338" s="745">
        <f t="shared" si="150"/>
        <v>147570.71999999994</v>
      </c>
      <c r="G338" s="740">
        <v>8640</v>
      </c>
      <c r="H338" s="745">
        <f t="shared" si="151"/>
        <v>36892.679999999986</v>
      </c>
      <c r="I338" s="745">
        <f t="shared" ref="I338:I343" si="154">D338*5%+64915.68</f>
        <v>101808.35999999999</v>
      </c>
      <c r="J338" s="745"/>
      <c r="K338" s="745"/>
      <c r="L338" s="745"/>
      <c r="M338" s="745">
        <v>480000</v>
      </c>
      <c r="N338" s="746">
        <f t="shared" si="153"/>
        <v>73785.359999999971</v>
      </c>
    </row>
    <row r="339" spans="1:14" ht="24.95" customHeight="1" x14ac:dyDescent="0.25">
      <c r="A339" s="747">
        <v>66</v>
      </c>
      <c r="B339" s="744" t="s">
        <v>1178</v>
      </c>
      <c r="C339" s="744" t="s">
        <v>973</v>
      </c>
      <c r="D339" s="745">
        <v>737853.59999999963</v>
      </c>
      <c r="E339" s="745">
        <f t="shared" si="149"/>
        <v>258248.75999999986</v>
      </c>
      <c r="F339" s="745">
        <f t="shared" si="150"/>
        <v>147570.71999999994</v>
      </c>
      <c r="G339" s="740">
        <v>8640</v>
      </c>
      <c r="H339" s="745">
        <f t="shared" si="151"/>
        <v>36892.679999999986</v>
      </c>
      <c r="I339" s="745">
        <f t="shared" si="154"/>
        <v>101808.35999999999</v>
      </c>
      <c r="J339" s="745"/>
      <c r="K339" s="745"/>
      <c r="L339" s="745"/>
      <c r="M339" s="745">
        <v>480000</v>
      </c>
      <c r="N339" s="746">
        <f t="shared" si="153"/>
        <v>73785.359999999971</v>
      </c>
    </row>
    <row r="340" spans="1:14" ht="24.95" customHeight="1" x14ac:dyDescent="0.25">
      <c r="A340" s="747">
        <v>67</v>
      </c>
      <c r="B340" s="744" t="s">
        <v>1179</v>
      </c>
      <c r="C340" s="744" t="s">
        <v>973</v>
      </c>
      <c r="D340" s="745">
        <v>737853.59999999963</v>
      </c>
      <c r="E340" s="745">
        <f t="shared" si="149"/>
        <v>258248.75999999986</v>
      </c>
      <c r="F340" s="745">
        <f t="shared" si="150"/>
        <v>147570.71999999994</v>
      </c>
      <c r="G340" s="740">
        <v>8640</v>
      </c>
      <c r="H340" s="745">
        <f t="shared" si="151"/>
        <v>36892.679999999986</v>
      </c>
      <c r="I340" s="745">
        <f t="shared" si="154"/>
        <v>101808.35999999999</v>
      </c>
      <c r="J340" s="745"/>
      <c r="K340" s="745"/>
      <c r="L340" s="745"/>
      <c r="M340" s="745">
        <v>480000</v>
      </c>
      <c r="N340" s="746">
        <f t="shared" si="153"/>
        <v>73785.359999999971</v>
      </c>
    </row>
    <row r="341" spans="1:14" ht="24.95" customHeight="1" x14ac:dyDescent="0.25">
      <c r="A341" s="747">
        <v>68</v>
      </c>
      <c r="B341" s="744" t="s">
        <v>1180</v>
      </c>
      <c r="C341" s="744" t="s">
        <v>973</v>
      </c>
      <c r="D341" s="745">
        <v>737853.59999999963</v>
      </c>
      <c r="E341" s="745">
        <f t="shared" si="149"/>
        <v>258248.75999999986</v>
      </c>
      <c r="F341" s="745">
        <f t="shared" si="150"/>
        <v>147570.71999999994</v>
      </c>
      <c r="G341" s="740">
        <v>8640</v>
      </c>
      <c r="H341" s="745">
        <f t="shared" si="151"/>
        <v>36892.679999999986</v>
      </c>
      <c r="I341" s="745">
        <f t="shared" si="154"/>
        <v>101808.35999999999</v>
      </c>
      <c r="J341" s="745"/>
      <c r="K341" s="745"/>
      <c r="L341" s="745"/>
      <c r="M341" s="745">
        <v>480000</v>
      </c>
      <c r="N341" s="746">
        <f t="shared" si="153"/>
        <v>73785.359999999971</v>
      </c>
    </row>
    <row r="342" spans="1:14" ht="24.95" customHeight="1" x14ac:dyDescent="0.25">
      <c r="A342" s="747">
        <v>69</v>
      </c>
      <c r="B342" s="744" t="s">
        <v>1181</v>
      </c>
      <c r="C342" s="744" t="s">
        <v>973</v>
      </c>
      <c r="D342" s="745">
        <v>737853.59999999963</v>
      </c>
      <c r="E342" s="745">
        <f t="shared" si="149"/>
        <v>258248.75999999986</v>
      </c>
      <c r="F342" s="745">
        <f t="shared" si="150"/>
        <v>147570.71999999994</v>
      </c>
      <c r="G342" s="740">
        <v>8640</v>
      </c>
      <c r="H342" s="745">
        <f t="shared" si="151"/>
        <v>36892.679999999986</v>
      </c>
      <c r="I342" s="745">
        <f t="shared" si="154"/>
        <v>101808.35999999999</v>
      </c>
      <c r="J342" s="745"/>
      <c r="K342" s="745"/>
      <c r="L342" s="745"/>
      <c r="M342" s="745">
        <v>480000</v>
      </c>
      <c r="N342" s="746">
        <f t="shared" si="153"/>
        <v>73785.359999999971</v>
      </c>
    </row>
    <row r="343" spans="1:14" ht="24.95" customHeight="1" x14ac:dyDescent="0.25">
      <c r="A343" s="747">
        <v>70</v>
      </c>
      <c r="B343" s="744" t="s">
        <v>1182</v>
      </c>
      <c r="C343" s="744" t="s">
        <v>973</v>
      </c>
      <c r="D343" s="745">
        <v>737853.59999999963</v>
      </c>
      <c r="E343" s="745">
        <f t="shared" si="149"/>
        <v>258248.75999999986</v>
      </c>
      <c r="F343" s="745">
        <f t="shared" si="150"/>
        <v>147570.71999999994</v>
      </c>
      <c r="G343" s="740">
        <v>8640</v>
      </c>
      <c r="H343" s="745">
        <f t="shared" si="151"/>
        <v>36892.679999999986</v>
      </c>
      <c r="I343" s="745">
        <f t="shared" si="154"/>
        <v>101808.35999999999</v>
      </c>
      <c r="J343" s="745"/>
      <c r="K343" s="745"/>
      <c r="L343" s="745"/>
      <c r="M343" s="745">
        <v>480000</v>
      </c>
      <c r="N343" s="746">
        <f>D343*10%</f>
        <v>73785.359999999971</v>
      </c>
    </row>
    <row r="344" spans="1:14" ht="24.95" customHeight="1" x14ac:dyDescent="0.3">
      <c r="A344" s="747">
        <v>71</v>
      </c>
      <c r="B344" s="744" t="s">
        <v>1183</v>
      </c>
      <c r="C344" s="801" t="s">
        <v>1184</v>
      </c>
      <c r="D344" s="745"/>
      <c r="E344" s="745"/>
      <c r="F344" s="745"/>
      <c r="G344" s="745"/>
      <c r="H344" s="745"/>
      <c r="I344" s="745"/>
      <c r="J344" s="745"/>
      <c r="K344" s="826"/>
      <c r="L344" s="826"/>
      <c r="M344" s="741"/>
      <c r="N344" s="746"/>
    </row>
    <row r="345" spans="1:14" ht="24.95" customHeight="1" x14ac:dyDescent="0.25">
      <c r="A345" s="747"/>
      <c r="B345" s="767" t="s">
        <v>1227</v>
      </c>
      <c r="C345" s="802" t="s">
        <v>987</v>
      </c>
      <c r="D345" s="768">
        <v>1056137.76</v>
      </c>
      <c r="E345" s="768">
        <f t="shared" ref="E345:E347" si="155">D345*35%</f>
        <v>369648.21599999996</v>
      </c>
      <c r="F345" s="768">
        <f t="shared" ref="F345:F347" si="156">D345*20%</f>
        <v>211227.55200000003</v>
      </c>
      <c r="G345" s="768">
        <v>9720</v>
      </c>
      <c r="H345" s="768">
        <f t="shared" ref="H345:H347" si="157">D345*5%</f>
        <v>52806.888000000006</v>
      </c>
      <c r="I345" s="768">
        <f t="shared" ref="I345:I347" si="158">D345*5%+24000</f>
        <v>76806.888000000006</v>
      </c>
      <c r="J345" s="768">
        <v>7560</v>
      </c>
      <c r="K345" s="768">
        <v>137628</v>
      </c>
      <c r="L345" s="768"/>
      <c r="M345" s="741">
        <v>480000</v>
      </c>
      <c r="N345" s="769">
        <f t="shared" ref="N345:N347" si="159">D345*10%</f>
        <v>105613.77600000001</v>
      </c>
    </row>
    <row r="346" spans="1:14" ht="24.95" customHeight="1" x14ac:dyDescent="0.25">
      <c r="A346" s="747">
        <v>72</v>
      </c>
      <c r="B346" s="744" t="s">
        <v>1185</v>
      </c>
      <c r="C346" s="802" t="s">
        <v>987</v>
      </c>
      <c r="D346" s="768">
        <v>1056137.76</v>
      </c>
      <c r="E346" s="768">
        <f t="shared" si="155"/>
        <v>369648.21599999996</v>
      </c>
      <c r="F346" s="768">
        <f t="shared" si="156"/>
        <v>211227.55200000003</v>
      </c>
      <c r="G346" s="768">
        <v>9720</v>
      </c>
      <c r="H346" s="768">
        <f t="shared" si="157"/>
        <v>52806.888000000006</v>
      </c>
      <c r="I346" s="768">
        <f t="shared" si="158"/>
        <v>76806.888000000006</v>
      </c>
      <c r="J346" s="768">
        <v>7560</v>
      </c>
      <c r="K346" s="768">
        <v>137628</v>
      </c>
      <c r="L346" s="768"/>
      <c r="M346" s="741">
        <v>480000</v>
      </c>
      <c r="N346" s="769">
        <f t="shared" si="159"/>
        <v>105613.77600000001</v>
      </c>
    </row>
    <row r="347" spans="1:14" ht="24.95" customHeight="1" thickBot="1" x14ac:dyDescent="0.3">
      <c r="A347" s="747">
        <v>73</v>
      </c>
      <c r="B347" s="744" t="s">
        <v>1186</v>
      </c>
      <c r="C347" s="802" t="s">
        <v>987</v>
      </c>
      <c r="D347" s="768">
        <v>1056137.76</v>
      </c>
      <c r="E347" s="768">
        <f t="shared" si="155"/>
        <v>369648.21599999996</v>
      </c>
      <c r="F347" s="768">
        <f t="shared" si="156"/>
        <v>211227.55200000003</v>
      </c>
      <c r="G347" s="768">
        <v>9720</v>
      </c>
      <c r="H347" s="768">
        <f t="shared" si="157"/>
        <v>52806.888000000006</v>
      </c>
      <c r="I347" s="768">
        <f t="shared" si="158"/>
        <v>76806.888000000006</v>
      </c>
      <c r="J347" s="768">
        <v>7560</v>
      </c>
      <c r="K347" s="768">
        <v>137628</v>
      </c>
      <c r="L347" s="768"/>
      <c r="M347" s="741">
        <v>480000</v>
      </c>
      <c r="N347" s="769">
        <f t="shared" si="159"/>
        <v>105613.77600000001</v>
      </c>
    </row>
    <row r="348" spans="1:14" ht="24.95" customHeight="1" thickBot="1" x14ac:dyDescent="0.3">
      <c r="A348" s="838"/>
      <c r="B348" s="839" t="s">
        <v>988</v>
      </c>
      <c r="C348" s="840"/>
      <c r="D348" s="841">
        <f t="shared" ref="D348:N348" si="160">SUM(D337:D347)</f>
        <v>8208844.6799999969</v>
      </c>
      <c r="E348" s="841">
        <f t="shared" si="160"/>
        <v>2873095.6379999989</v>
      </c>
      <c r="F348" s="841">
        <f t="shared" si="160"/>
        <v>1641768.9360000002</v>
      </c>
      <c r="G348" s="841">
        <f t="shared" si="160"/>
        <v>89640</v>
      </c>
      <c r="H348" s="841">
        <f t="shared" si="160"/>
        <v>410442.23400000005</v>
      </c>
      <c r="I348" s="841">
        <f t="shared" si="160"/>
        <v>895936.31400000001</v>
      </c>
      <c r="J348" s="841">
        <f t="shared" si="160"/>
        <v>22680</v>
      </c>
      <c r="K348" s="841">
        <f t="shared" si="160"/>
        <v>412884</v>
      </c>
      <c r="L348" s="841">
        <f t="shared" si="160"/>
        <v>0</v>
      </c>
      <c r="M348" s="841">
        <f t="shared" si="160"/>
        <v>4360000</v>
      </c>
      <c r="N348" s="842">
        <f t="shared" si="160"/>
        <v>820884.46800000011</v>
      </c>
    </row>
    <row r="349" spans="1:14" ht="24.95" customHeight="1" thickBot="1" x14ac:dyDescent="0.35">
      <c r="A349" s="1325" t="s">
        <v>539</v>
      </c>
      <c r="B349" s="1325"/>
      <c r="C349" s="1325"/>
      <c r="D349" s="1325"/>
      <c r="E349" s="1325"/>
      <c r="F349" s="1325"/>
      <c r="G349" s="1325"/>
      <c r="H349" s="1325"/>
      <c r="I349" s="1325"/>
      <c r="J349" s="1325"/>
      <c r="K349" s="1325"/>
      <c r="L349" s="1325"/>
      <c r="M349" s="1325"/>
      <c r="N349" s="1325"/>
    </row>
    <row r="350" spans="1:14" ht="61.5" customHeight="1" thickBot="1" x14ac:dyDescent="0.35">
      <c r="A350" s="845" t="s">
        <v>915</v>
      </c>
      <c r="B350" s="846" t="s">
        <v>916</v>
      </c>
      <c r="C350" s="846" t="s">
        <v>917</v>
      </c>
      <c r="D350" s="847" t="s">
        <v>918</v>
      </c>
      <c r="E350" s="847" t="s">
        <v>919</v>
      </c>
      <c r="F350" s="847" t="s">
        <v>920</v>
      </c>
      <c r="G350" s="847" t="s">
        <v>921</v>
      </c>
      <c r="H350" s="847" t="s">
        <v>902</v>
      </c>
      <c r="I350" s="847" t="s">
        <v>922</v>
      </c>
      <c r="J350" s="848" t="s">
        <v>923</v>
      </c>
      <c r="K350" s="848" t="s">
        <v>924</v>
      </c>
      <c r="L350" s="848" t="s">
        <v>925</v>
      </c>
      <c r="M350" s="848" t="s">
        <v>926</v>
      </c>
      <c r="N350" s="761" t="s">
        <v>909</v>
      </c>
    </row>
    <row r="351" spans="1:14" ht="24.95" customHeight="1" x14ac:dyDescent="0.3">
      <c r="A351" s="794">
        <v>1</v>
      </c>
      <c r="B351" s="795" t="s">
        <v>1187</v>
      </c>
      <c r="C351" s="849" t="s">
        <v>1145</v>
      </c>
      <c r="D351" s="796">
        <v>126629</v>
      </c>
      <c r="E351" s="796">
        <f t="shared" ref="E351:E359" si="161">D351*35%</f>
        <v>44320.149999999994</v>
      </c>
      <c r="F351" s="796">
        <f t="shared" ref="F351:F359" si="162">D351*20%</f>
        <v>25325.800000000003</v>
      </c>
      <c r="G351" s="796">
        <v>5400</v>
      </c>
      <c r="H351" s="796">
        <f t="shared" ref="H351:H359" si="163">D351*5%</f>
        <v>6331.4500000000007</v>
      </c>
      <c r="I351" s="796">
        <f t="shared" ref="I351:I359" si="164">D351*5%+64915.68</f>
        <v>71247.13</v>
      </c>
      <c r="J351" s="796"/>
      <c r="K351" s="850"/>
      <c r="L351" s="850"/>
      <c r="M351" s="796">
        <v>480000</v>
      </c>
      <c r="N351" s="797"/>
    </row>
    <row r="352" spans="1:14" ht="24.95" customHeight="1" x14ac:dyDescent="0.3">
      <c r="A352" s="747">
        <v>2</v>
      </c>
      <c r="B352" s="744" t="s">
        <v>1188</v>
      </c>
      <c r="C352" s="801" t="s">
        <v>1090</v>
      </c>
      <c r="D352" s="745">
        <v>193370.89</v>
      </c>
      <c r="E352" s="745">
        <f t="shared" ref="E352:E353" si="165">D352*35%</f>
        <v>67679.811499999996</v>
      </c>
      <c r="F352" s="745">
        <f t="shared" ref="F352:F353" si="166">D352*20%</f>
        <v>38674.178000000007</v>
      </c>
      <c r="G352" s="745">
        <v>5400</v>
      </c>
      <c r="H352" s="745">
        <f t="shared" ref="H352:H353" si="167">D352*5%</f>
        <v>9668.5445000000018</v>
      </c>
      <c r="I352" s="745">
        <f t="shared" ref="I352:I353" si="168">D352*5%+64915.68</f>
        <v>74584.224499999997</v>
      </c>
      <c r="J352" s="745"/>
      <c r="K352" s="826"/>
      <c r="L352" s="826"/>
      <c r="M352" s="745">
        <v>480000</v>
      </c>
      <c r="N352" s="746"/>
    </row>
    <row r="353" spans="1:14" ht="24.95" customHeight="1" x14ac:dyDescent="0.3">
      <c r="A353" s="747">
        <v>3</v>
      </c>
      <c r="B353" s="744" t="s">
        <v>1189</v>
      </c>
      <c r="C353" s="801" t="s">
        <v>1090</v>
      </c>
      <c r="D353" s="745">
        <v>193370.89</v>
      </c>
      <c r="E353" s="745">
        <f t="shared" si="165"/>
        <v>67679.811499999996</v>
      </c>
      <c r="F353" s="745">
        <f t="shared" si="166"/>
        <v>38674.178000000007</v>
      </c>
      <c r="G353" s="745">
        <v>5400</v>
      </c>
      <c r="H353" s="745">
        <f t="shared" si="167"/>
        <v>9668.5445000000018</v>
      </c>
      <c r="I353" s="745">
        <f t="shared" si="168"/>
        <v>74584.224499999997</v>
      </c>
      <c r="J353" s="745"/>
      <c r="K353" s="826"/>
      <c r="L353" s="826"/>
      <c r="M353" s="745">
        <v>480000</v>
      </c>
      <c r="N353" s="746"/>
    </row>
    <row r="354" spans="1:14" ht="24.95" customHeight="1" x14ac:dyDescent="0.3">
      <c r="A354" s="747">
        <v>4</v>
      </c>
      <c r="B354" s="744" t="s">
        <v>967</v>
      </c>
      <c r="C354" s="801" t="s">
        <v>989</v>
      </c>
      <c r="D354" s="745">
        <v>94264.92</v>
      </c>
      <c r="E354" s="745">
        <f t="shared" si="161"/>
        <v>32992.721999999994</v>
      </c>
      <c r="F354" s="745">
        <f t="shared" si="162"/>
        <v>18852.984</v>
      </c>
      <c r="G354" s="745">
        <v>5400</v>
      </c>
      <c r="H354" s="745">
        <f t="shared" si="163"/>
        <v>4713.2460000000001</v>
      </c>
      <c r="I354" s="745">
        <f t="shared" si="164"/>
        <v>69628.926000000007</v>
      </c>
      <c r="J354" s="745"/>
      <c r="K354" s="826"/>
      <c r="L354" s="826"/>
      <c r="M354" s="745">
        <v>480000</v>
      </c>
      <c r="N354" s="746"/>
    </row>
    <row r="355" spans="1:14" ht="24.95" customHeight="1" x14ac:dyDescent="0.3">
      <c r="A355" s="747">
        <v>5</v>
      </c>
      <c r="B355" s="744" t="s">
        <v>967</v>
      </c>
      <c r="C355" s="801" t="s">
        <v>989</v>
      </c>
      <c r="D355" s="745">
        <v>94264.92</v>
      </c>
      <c r="E355" s="745">
        <f t="shared" si="161"/>
        <v>32992.721999999994</v>
      </c>
      <c r="F355" s="745">
        <f t="shared" si="162"/>
        <v>18852.984</v>
      </c>
      <c r="G355" s="745">
        <v>5400</v>
      </c>
      <c r="H355" s="745">
        <f t="shared" si="163"/>
        <v>4713.2460000000001</v>
      </c>
      <c r="I355" s="745">
        <f t="shared" si="164"/>
        <v>69628.926000000007</v>
      </c>
      <c r="J355" s="745"/>
      <c r="K355" s="826"/>
      <c r="L355" s="826"/>
      <c r="M355" s="745">
        <v>480000</v>
      </c>
      <c r="N355" s="746"/>
    </row>
    <row r="356" spans="1:14" ht="24.95" customHeight="1" x14ac:dyDescent="0.3">
      <c r="A356" s="747">
        <v>6</v>
      </c>
      <c r="B356" s="744" t="s">
        <v>967</v>
      </c>
      <c r="C356" s="801" t="s">
        <v>989</v>
      </c>
      <c r="D356" s="745">
        <v>94264.92</v>
      </c>
      <c r="E356" s="745">
        <f t="shared" si="161"/>
        <v>32992.721999999994</v>
      </c>
      <c r="F356" s="745">
        <f t="shared" si="162"/>
        <v>18852.984</v>
      </c>
      <c r="G356" s="745">
        <v>5400</v>
      </c>
      <c r="H356" s="745">
        <f t="shared" si="163"/>
        <v>4713.2460000000001</v>
      </c>
      <c r="I356" s="745">
        <f t="shared" si="164"/>
        <v>69628.926000000007</v>
      </c>
      <c r="J356" s="745"/>
      <c r="K356" s="826"/>
      <c r="L356" s="826"/>
      <c r="M356" s="745">
        <v>480000</v>
      </c>
      <c r="N356" s="746"/>
    </row>
    <row r="357" spans="1:14" ht="24.95" customHeight="1" x14ac:dyDescent="0.3">
      <c r="A357" s="747">
        <v>7</v>
      </c>
      <c r="B357" s="744" t="s">
        <v>967</v>
      </c>
      <c r="C357" s="801" t="s">
        <v>968</v>
      </c>
      <c r="D357" s="745">
        <v>138726</v>
      </c>
      <c r="E357" s="745">
        <f t="shared" si="161"/>
        <v>48554.1</v>
      </c>
      <c r="F357" s="745">
        <f t="shared" si="162"/>
        <v>27745.200000000001</v>
      </c>
      <c r="G357" s="745">
        <v>5400</v>
      </c>
      <c r="H357" s="745">
        <f t="shared" si="163"/>
        <v>6936.3</v>
      </c>
      <c r="I357" s="745">
        <f t="shared" si="164"/>
        <v>71851.98</v>
      </c>
      <c r="J357" s="745"/>
      <c r="K357" s="826"/>
      <c r="L357" s="826"/>
      <c r="M357" s="745">
        <v>480000</v>
      </c>
      <c r="N357" s="746"/>
    </row>
    <row r="358" spans="1:14" ht="24.95" customHeight="1" x14ac:dyDescent="0.3">
      <c r="A358" s="747">
        <v>8</v>
      </c>
      <c r="B358" s="744" t="s">
        <v>967</v>
      </c>
      <c r="C358" s="801" t="s">
        <v>968</v>
      </c>
      <c r="D358" s="745">
        <v>138726</v>
      </c>
      <c r="E358" s="745">
        <f t="shared" si="161"/>
        <v>48554.1</v>
      </c>
      <c r="F358" s="745">
        <f t="shared" si="162"/>
        <v>27745.200000000001</v>
      </c>
      <c r="G358" s="745">
        <v>5400</v>
      </c>
      <c r="H358" s="745">
        <f t="shared" si="163"/>
        <v>6936.3</v>
      </c>
      <c r="I358" s="745">
        <f t="shared" si="164"/>
        <v>71851.98</v>
      </c>
      <c r="J358" s="745"/>
      <c r="K358" s="826"/>
      <c r="L358" s="826"/>
      <c r="M358" s="745">
        <v>480000</v>
      </c>
      <c r="N358" s="746"/>
    </row>
    <row r="359" spans="1:14" ht="24.95" customHeight="1" thickBot="1" x14ac:dyDescent="0.35">
      <c r="A359" s="749">
        <v>9</v>
      </c>
      <c r="B359" s="750" t="s">
        <v>967</v>
      </c>
      <c r="C359" s="851" t="s">
        <v>968</v>
      </c>
      <c r="D359" s="751">
        <v>138726</v>
      </c>
      <c r="E359" s="751">
        <f t="shared" si="161"/>
        <v>48554.1</v>
      </c>
      <c r="F359" s="751">
        <f t="shared" si="162"/>
        <v>27745.200000000001</v>
      </c>
      <c r="G359" s="751">
        <v>5400</v>
      </c>
      <c r="H359" s="751">
        <f t="shared" si="163"/>
        <v>6936.3</v>
      </c>
      <c r="I359" s="751">
        <f t="shared" si="164"/>
        <v>71851.98</v>
      </c>
      <c r="J359" s="751"/>
      <c r="K359" s="836"/>
      <c r="L359" s="836"/>
      <c r="M359" s="751">
        <v>480000</v>
      </c>
      <c r="N359" s="753"/>
    </row>
    <row r="360" spans="1:14" ht="24.95" customHeight="1" thickBot="1" x14ac:dyDescent="0.3">
      <c r="A360" s="1032"/>
      <c r="B360" s="1033" t="s">
        <v>969</v>
      </c>
      <c r="C360" s="1034"/>
      <c r="D360" s="920">
        <f t="shared" ref="D360:N360" si="169">SUM(D351:D359)</f>
        <v>1212343.54</v>
      </c>
      <c r="E360" s="920">
        <f t="shared" si="169"/>
        <v>424320.23899999994</v>
      </c>
      <c r="F360" s="920">
        <f t="shared" si="169"/>
        <v>242468.70800000004</v>
      </c>
      <c r="G360" s="920">
        <f t="shared" si="169"/>
        <v>48600</v>
      </c>
      <c r="H360" s="920">
        <f t="shared" si="169"/>
        <v>60617.177000000011</v>
      </c>
      <c r="I360" s="920">
        <f t="shared" si="169"/>
        <v>644858.2969999999</v>
      </c>
      <c r="J360" s="920">
        <f t="shared" si="169"/>
        <v>0</v>
      </c>
      <c r="K360" s="920">
        <f t="shared" si="169"/>
        <v>0</v>
      </c>
      <c r="L360" s="920">
        <f t="shared" si="169"/>
        <v>0</v>
      </c>
      <c r="M360" s="920">
        <f t="shared" si="169"/>
        <v>4320000</v>
      </c>
      <c r="N360" s="920">
        <f t="shared" si="169"/>
        <v>0</v>
      </c>
    </row>
    <row r="361" spans="1:14" ht="24.95" customHeight="1" x14ac:dyDescent="0.3">
      <c r="A361" s="794">
        <v>10</v>
      </c>
      <c r="B361" s="795" t="s">
        <v>967</v>
      </c>
      <c r="C361" s="849" t="s">
        <v>990</v>
      </c>
      <c r="D361" s="796">
        <v>220439.76</v>
      </c>
      <c r="E361" s="796">
        <f>D361*35%</f>
        <v>77153.915999999997</v>
      </c>
      <c r="F361" s="796">
        <f>D361*20%</f>
        <v>44087.952000000005</v>
      </c>
      <c r="G361" s="796">
        <v>7560</v>
      </c>
      <c r="H361" s="796">
        <f>D361*5%</f>
        <v>11021.988000000001</v>
      </c>
      <c r="I361" s="796">
        <f>D361*5%+24000</f>
        <v>35021.987999999998</v>
      </c>
      <c r="J361" s="796"/>
      <c r="K361" s="856"/>
      <c r="L361" s="856"/>
      <c r="M361" s="796">
        <v>480000</v>
      </c>
      <c r="N361" s="797"/>
    </row>
    <row r="362" spans="1:14" ht="24.95" customHeight="1" x14ac:dyDescent="0.3">
      <c r="A362" s="747">
        <v>11</v>
      </c>
      <c r="B362" s="744" t="s">
        <v>967</v>
      </c>
      <c r="C362" s="801" t="s">
        <v>990</v>
      </c>
      <c r="D362" s="745">
        <v>220439.76</v>
      </c>
      <c r="E362" s="745">
        <f>D362*35%</f>
        <v>77153.915999999997</v>
      </c>
      <c r="F362" s="745">
        <f>D362*20%</f>
        <v>44087.952000000005</v>
      </c>
      <c r="G362" s="745">
        <v>7560</v>
      </c>
      <c r="H362" s="745">
        <f>D362*5%</f>
        <v>11021.988000000001</v>
      </c>
      <c r="I362" s="745">
        <f>D362*5%+24000</f>
        <v>35021.987999999998</v>
      </c>
      <c r="J362" s="745"/>
      <c r="K362" s="844"/>
      <c r="L362" s="844"/>
      <c r="M362" s="745">
        <v>480000</v>
      </c>
      <c r="N362" s="746"/>
    </row>
    <row r="363" spans="1:14" ht="24.95" customHeight="1" x14ac:dyDescent="0.3">
      <c r="A363" s="747">
        <v>12</v>
      </c>
      <c r="B363" s="744" t="s">
        <v>967</v>
      </c>
      <c r="C363" s="801" t="s">
        <v>990</v>
      </c>
      <c r="D363" s="745">
        <v>220439.76</v>
      </c>
      <c r="E363" s="745">
        <f>D363*35%</f>
        <v>77153.915999999997</v>
      </c>
      <c r="F363" s="745">
        <f>D363*20%</f>
        <v>44087.952000000005</v>
      </c>
      <c r="G363" s="745">
        <v>7560</v>
      </c>
      <c r="H363" s="745">
        <f>D363*5%</f>
        <v>11021.988000000001</v>
      </c>
      <c r="I363" s="745">
        <f>D363*5%+24000</f>
        <v>35021.987999999998</v>
      </c>
      <c r="J363" s="745"/>
      <c r="K363" s="844"/>
      <c r="L363" s="844"/>
      <c r="M363" s="745">
        <v>480000</v>
      </c>
      <c r="N363" s="746"/>
    </row>
    <row r="364" spans="1:14" ht="24.95" customHeight="1" x14ac:dyDescent="0.3">
      <c r="A364" s="747">
        <v>13</v>
      </c>
      <c r="B364" s="744" t="s">
        <v>1190</v>
      </c>
      <c r="C364" s="801" t="s">
        <v>1036</v>
      </c>
      <c r="D364" s="745">
        <v>259102.2</v>
      </c>
      <c r="E364" s="745">
        <f t="shared" ref="E364:E387" si="170">D364*35%</f>
        <v>90685.77</v>
      </c>
      <c r="F364" s="745">
        <f t="shared" ref="F364:F387" si="171">D364*20%</f>
        <v>51820.44</v>
      </c>
      <c r="G364" s="745">
        <v>7560</v>
      </c>
      <c r="H364" s="745">
        <f t="shared" ref="H364:H387" si="172">D364*5%</f>
        <v>12955.11</v>
      </c>
      <c r="I364" s="745">
        <f t="shared" ref="I364:I387" si="173">D364*5%+24000</f>
        <v>36955.11</v>
      </c>
      <c r="J364" s="745"/>
      <c r="K364" s="826"/>
      <c r="L364" s="826"/>
      <c r="M364" s="745">
        <v>480000</v>
      </c>
      <c r="N364" s="746"/>
    </row>
    <row r="365" spans="1:14" ht="24.95" customHeight="1" x14ac:dyDescent="0.3">
      <c r="A365" s="747">
        <v>14</v>
      </c>
      <c r="B365" s="744" t="s">
        <v>1191</v>
      </c>
      <c r="C365" s="801" t="s">
        <v>1036</v>
      </c>
      <c r="D365" s="745">
        <v>259102.2</v>
      </c>
      <c r="E365" s="745">
        <f t="shared" ref="E365:E371" si="174">D365*35%</f>
        <v>90685.77</v>
      </c>
      <c r="F365" s="745">
        <f t="shared" ref="F365:F371" si="175">D365*20%</f>
        <v>51820.44</v>
      </c>
      <c r="G365" s="745">
        <v>7560</v>
      </c>
      <c r="H365" s="745">
        <f t="shared" ref="H365:H371" si="176">D365*5%</f>
        <v>12955.11</v>
      </c>
      <c r="I365" s="745">
        <f t="shared" ref="I365:I371" si="177">D365*5%+24000</f>
        <v>36955.11</v>
      </c>
      <c r="J365" s="745"/>
      <c r="K365" s="826"/>
      <c r="L365" s="826"/>
      <c r="M365" s="745">
        <v>480000</v>
      </c>
      <c r="N365" s="746"/>
    </row>
    <row r="366" spans="1:14" ht="24.95" customHeight="1" x14ac:dyDescent="0.3">
      <c r="A366" s="747">
        <v>15</v>
      </c>
      <c r="B366" s="744" t="s">
        <v>1192</v>
      </c>
      <c r="C366" s="801" t="s">
        <v>1036</v>
      </c>
      <c r="D366" s="745">
        <v>259102.2</v>
      </c>
      <c r="E366" s="745">
        <f t="shared" si="174"/>
        <v>90685.77</v>
      </c>
      <c r="F366" s="745">
        <f t="shared" si="175"/>
        <v>51820.44</v>
      </c>
      <c r="G366" s="745">
        <v>7560</v>
      </c>
      <c r="H366" s="745">
        <f t="shared" si="176"/>
        <v>12955.11</v>
      </c>
      <c r="I366" s="745">
        <f t="shared" si="177"/>
        <v>36955.11</v>
      </c>
      <c r="J366" s="745"/>
      <c r="K366" s="826"/>
      <c r="L366" s="826"/>
      <c r="M366" s="745">
        <v>480000</v>
      </c>
      <c r="N366" s="746"/>
    </row>
    <row r="367" spans="1:14" ht="24.95" customHeight="1" x14ac:dyDescent="0.3">
      <c r="A367" s="747">
        <v>16</v>
      </c>
      <c r="B367" s="744" t="s">
        <v>1193</v>
      </c>
      <c r="C367" s="801" t="s">
        <v>1036</v>
      </c>
      <c r="D367" s="745">
        <v>259102.2</v>
      </c>
      <c r="E367" s="745">
        <f t="shared" si="174"/>
        <v>90685.77</v>
      </c>
      <c r="F367" s="745">
        <f t="shared" si="175"/>
        <v>51820.44</v>
      </c>
      <c r="G367" s="745">
        <v>7560</v>
      </c>
      <c r="H367" s="745">
        <f t="shared" si="176"/>
        <v>12955.11</v>
      </c>
      <c r="I367" s="745">
        <f t="shared" si="177"/>
        <v>36955.11</v>
      </c>
      <c r="J367" s="745"/>
      <c r="K367" s="826"/>
      <c r="L367" s="826"/>
      <c r="M367" s="745">
        <v>480000</v>
      </c>
      <c r="N367" s="746"/>
    </row>
    <row r="368" spans="1:14" ht="24.95" customHeight="1" x14ac:dyDescent="0.3">
      <c r="A368" s="747">
        <v>17</v>
      </c>
      <c r="B368" s="744" t="s">
        <v>1194</v>
      </c>
      <c r="C368" s="801" t="s">
        <v>1036</v>
      </c>
      <c r="D368" s="745">
        <v>259102.2</v>
      </c>
      <c r="E368" s="745">
        <f t="shared" si="174"/>
        <v>90685.77</v>
      </c>
      <c r="F368" s="745">
        <f t="shared" si="175"/>
        <v>51820.44</v>
      </c>
      <c r="G368" s="745">
        <v>7560</v>
      </c>
      <c r="H368" s="745">
        <f t="shared" si="176"/>
        <v>12955.11</v>
      </c>
      <c r="I368" s="745">
        <f t="shared" si="177"/>
        <v>36955.11</v>
      </c>
      <c r="J368" s="745"/>
      <c r="K368" s="826"/>
      <c r="L368" s="826"/>
      <c r="M368" s="745">
        <v>480000</v>
      </c>
      <c r="N368" s="746"/>
    </row>
    <row r="369" spans="1:14" ht="24.95" customHeight="1" x14ac:dyDescent="0.3">
      <c r="A369" s="747">
        <v>18</v>
      </c>
      <c r="B369" s="744" t="s">
        <v>1195</v>
      </c>
      <c r="C369" s="801" t="s">
        <v>1036</v>
      </c>
      <c r="D369" s="745">
        <v>259102.2</v>
      </c>
      <c r="E369" s="745">
        <f t="shared" si="174"/>
        <v>90685.77</v>
      </c>
      <c r="F369" s="745">
        <f t="shared" si="175"/>
        <v>51820.44</v>
      </c>
      <c r="G369" s="745">
        <v>7560</v>
      </c>
      <c r="H369" s="745">
        <f t="shared" si="176"/>
        <v>12955.11</v>
      </c>
      <c r="I369" s="745">
        <f t="shared" si="177"/>
        <v>36955.11</v>
      </c>
      <c r="J369" s="745"/>
      <c r="K369" s="826"/>
      <c r="L369" s="826"/>
      <c r="M369" s="745">
        <v>480000</v>
      </c>
      <c r="N369" s="746"/>
    </row>
    <row r="370" spans="1:14" ht="24.95" customHeight="1" x14ac:dyDescent="0.3">
      <c r="A370" s="747">
        <v>19</v>
      </c>
      <c r="B370" s="744" t="s">
        <v>1196</v>
      </c>
      <c r="C370" s="801" t="s">
        <v>1036</v>
      </c>
      <c r="D370" s="745">
        <v>259102.2</v>
      </c>
      <c r="E370" s="745">
        <f t="shared" si="174"/>
        <v>90685.77</v>
      </c>
      <c r="F370" s="745">
        <f t="shared" si="175"/>
        <v>51820.44</v>
      </c>
      <c r="G370" s="745">
        <v>7560</v>
      </c>
      <c r="H370" s="745">
        <f t="shared" si="176"/>
        <v>12955.11</v>
      </c>
      <c r="I370" s="745">
        <f t="shared" si="177"/>
        <v>36955.11</v>
      </c>
      <c r="J370" s="745"/>
      <c r="K370" s="826"/>
      <c r="L370" s="826"/>
      <c r="M370" s="745">
        <v>480000</v>
      </c>
      <c r="N370" s="746"/>
    </row>
    <row r="371" spans="1:14" ht="24.95" customHeight="1" x14ac:dyDescent="0.3">
      <c r="A371" s="747">
        <v>20</v>
      </c>
      <c r="B371" s="744" t="s">
        <v>1197</v>
      </c>
      <c r="C371" s="801" t="s">
        <v>1036</v>
      </c>
      <c r="D371" s="745">
        <v>259102.2</v>
      </c>
      <c r="E371" s="745">
        <f t="shared" si="174"/>
        <v>90685.77</v>
      </c>
      <c r="F371" s="745">
        <f t="shared" si="175"/>
        <v>51820.44</v>
      </c>
      <c r="G371" s="745">
        <v>7560</v>
      </c>
      <c r="H371" s="745">
        <f t="shared" si="176"/>
        <v>12955.11</v>
      </c>
      <c r="I371" s="745">
        <f t="shared" si="177"/>
        <v>36955.11</v>
      </c>
      <c r="J371" s="745"/>
      <c r="K371" s="826"/>
      <c r="L371" s="826"/>
      <c r="M371" s="745">
        <v>480000</v>
      </c>
      <c r="N371" s="746"/>
    </row>
    <row r="372" spans="1:14" ht="24.95" customHeight="1" x14ac:dyDescent="0.3">
      <c r="A372" s="747">
        <v>21</v>
      </c>
      <c r="B372" s="744" t="s">
        <v>967</v>
      </c>
      <c r="C372" s="801" t="s">
        <v>991</v>
      </c>
      <c r="D372" s="745">
        <v>275294.52</v>
      </c>
      <c r="E372" s="745">
        <f t="shared" si="170"/>
        <v>96353.081999999995</v>
      </c>
      <c r="F372" s="745">
        <f>D372*20%</f>
        <v>55058.90400000001</v>
      </c>
      <c r="G372" s="745">
        <v>7560</v>
      </c>
      <c r="H372" s="745">
        <f>D372*5%</f>
        <v>13764.726000000002</v>
      </c>
      <c r="I372" s="745">
        <f>D372*5%+24000</f>
        <v>37764.726000000002</v>
      </c>
      <c r="J372" s="745"/>
      <c r="K372" s="826"/>
      <c r="L372" s="826"/>
      <c r="M372" s="745">
        <v>480000</v>
      </c>
      <c r="N372" s="746"/>
    </row>
    <row r="373" spans="1:14" ht="24.95" customHeight="1" x14ac:dyDescent="0.3">
      <c r="A373" s="747">
        <v>22</v>
      </c>
      <c r="B373" s="744" t="s">
        <v>967</v>
      </c>
      <c r="C373" s="801" t="s">
        <v>991</v>
      </c>
      <c r="D373" s="745">
        <v>275294.52</v>
      </c>
      <c r="E373" s="745">
        <f t="shared" si="170"/>
        <v>96353.081999999995</v>
      </c>
      <c r="F373" s="745">
        <f>D373*20%</f>
        <v>55058.90400000001</v>
      </c>
      <c r="G373" s="745">
        <v>7560</v>
      </c>
      <c r="H373" s="745">
        <f>D373*5%</f>
        <v>13764.726000000002</v>
      </c>
      <c r="I373" s="745">
        <f>D373*5%+24000</f>
        <v>37764.726000000002</v>
      </c>
      <c r="J373" s="745"/>
      <c r="K373" s="826"/>
      <c r="L373" s="826"/>
      <c r="M373" s="745">
        <v>480000</v>
      </c>
      <c r="N373" s="746"/>
    </row>
    <row r="374" spans="1:14" ht="24.95" customHeight="1" x14ac:dyDescent="0.3">
      <c r="A374" s="747">
        <v>23</v>
      </c>
      <c r="B374" s="744" t="s">
        <v>967</v>
      </c>
      <c r="C374" s="801" t="s">
        <v>991</v>
      </c>
      <c r="D374" s="745">
        <v>275294.52</v>
      </c>
      <c r="E374" s="745">
        <f t="shared" si="170"/>
        <v>96353.081999999995</v>
      </c>
      <c r="F374" s="745">
        <f>D374*20%</f>
        <v>55058.90400000001</v>
      </c>
      <c r="G374" s="745">
        <v>7560</v>
      </c>
      <c r="H374" s="745">
        <f>D374*5%</f>
        <v>13764.726000000002</v>
      </c>
      <c r="I374" s="745">
        <f>D374*5%+24000</f>
        <v>37764.726000000002</v>
      </c>
      <c r="J374" s="745"/>
      <c r="K374" s="826"/>
      <c r="L374" s="826"/>
      <c r="M374" s="745">
        <v>480000</v>
      </c>
      <c r="N374" s="746"/>
    </row>
    <row r="375" spans="1:14" ht="24.95" customHeight="1" x14ac:dyDescent="0.3">
      <c r="A375" s="747">
        <v>24</v>
      </c>
      <c r="B375" s="744" t="s">
        <v>1198</v>
      </c>
      <c r="C375" s="801" t="s">
        <v>1208</v>
      </c>
      <c r="D375" s="745">
        <v>501030.8</v>
      </c>
      <c r="E375" s="745">
        <f t="shared" si="170"/>
        <v>175360.78</v>
      </c>
      <c r="F375" s="745">
        <f>D375*20%</f>
        <v>100206.16</v>
      </c>
      <c r="G375" s="745">
        <v>7560</v>
      </c>
      <c r="H375" s="745">
        <f>D375*5%</f>
        <v>25051.54</v>
      </c>
      <c r="I375" s="745">
        <f>D375*5%+24000</f>
        <v>49051.54</v>
      </c>
      <c r="J375" s="745"/>
      <c r="K375" s="826"/>
      <c r="L375" s="826"/>
      <c r="M375" s="745">
        <v>480000</v>
      </c>
      <c r="N375" s="746"/>
    </row>
    <row r="376" spans="1:14" ht="24.95" customHeight="1" x14ac:dyDescent="0.3">
      <c r="A376" s="747">
        <v>25</v>
      </c>
      <c r="B376" s="744" t="s">
        <v>1199</v>
      </c>
      <c r="C376" s="801" t="s">
        <v>1208</v>
      </c>
      <c r="D376" s="745">
        <v>501030.8</v>
      </c>
      <c r="E376" s="745">
        <f t="shared" ref="E376" si="178">D376*35%</f>
        <v>175360.78</v>
      </c>
      <c r="F376" s="745">
        <f>D376*20%</f>
        <v>100206.16</v>
      </c>
      <c r="G376" s="745">
        <v>7560</v>
      </c>
      <c r="H376" s="745">
        <f>D376*5%</f>
        <v>25051.54</v>
      </c>
      <c r="I376" s="745">
        <f>D376*5%+24000</f>
        <v>49051.54</v>
      </c>
      <c r="J376" s="745"/>
      <c r="K376" s="826"/>
      <c r="L376" s="826"/>
      <c r="M376" s="745">
        <v>480000</v>
      </c>
      <c r="N376" s="746"/>
    </row>
    <row r="377" spans="1:14" ht="24.95" customHeight="1" x14ac:dyDescent="0.3">
      <c r="A377" s="747">
        <v>26</v>
      </c>
      <c r="B377" s="744" t="s">
        <v>1200</v>
      </c>
      <c r="C377" s="801" t="s">
        <v>1208</v>
      </c>
      <c r="D377" s="745">
        <v>501030.8</v>
      </c>
      <c r="E377" s="745">
        <f t="shared" ref="E377" si="179">D377*35%</f>
        <v>175360.78</v>
      </c>
      <c r="F377" s="745">
        <f t="shared" ref="F377" si="180">D377*20%</f>
        <v>100206.16</v>
      </c>
      <c r="G377" s="745">
        <v>7560</v>
      </c>
      <c r="H377" s="745">
        <f t="shared" ref="H377" si="181">D377*5%</f>
        <v>25051.54</v>
      </c>
      <c r="I377" s="745">
        <f t="shared" ref="I377" si="182">D377*5%+24000</f>
        <v>49051.54</v>
      </c>
      <c r="J377" s="745"/>
      <c r="K377" s="826"/>
      <c r="L377" s="826"/>
      <c r="M377" s="745">
        <v>480000</v>
      </c>
      <c r="N377" s="746"/>
    </row>
    <row r="378" spans="1:14" ht="24.95" customHeight="1" x14ac:dyDescent="0.3">
      <c r="A378" s="747">
        <v>27</v>
      </c>
      <c r="B378" s="744" t="s">
        <v>1201</v>
      </c>
      <c r="C378" s="801" t="s">
        <v>1208</v>
      </c>
      <c r="D378" s="745"/>
      <c r="E378" s="745"/>
      <c r="F378" s="745"/>
      <c r="G378" s="745"/>
      <c r="H378" s="745"/>
      <c r="I378" s="745"/>
      <c r="J378" s="745"/>
      <c r="K378" s="826"/>
      <c r="L378" s="826"/>
      <c r="M378" s="745"/>
      <c r="N378" s="746"/>
    </row>
    <row r="379" spans="1:14" ht="24.95" customHeight="1" x14ac:dyDescent="0.3">
      <c r="A379" s="747">
        <v>28</v>
      </c>
      <c r="B379" s="744" t="s">
        <v>1202</v>
      </c>
      <c r="C379" s="801" t="s">
        <v>1208</v>
      </c>
      <c r="D379" s="745"/>
      <c r="E379" s="745"/>
      <c r="F379" s="745"/>
      <c r="G379" s="745"/>
      <c r="H379" s="745"/>
      <c r="I379" s="745"/>
      <c r="J379" s="745"/>
      <c r="K379" s="826"/>
      <c r="L379" s="826"/>
      <c r="M379" s="745"/>
      <c r="N379" s="746"/>
    </row>
    <row r="380" spans="1:14" ht="24.95" customHeight="1" x14ac:dyDescent="0.3">
      <c r="A380" s="747">
        <v>29</v>
      </c>
      <c r="B380" s="744" t="s">
        <v>1203</v>
      </c>
      <c r="C380" s="801" t="s">
        <v>1208</v>
      </c>
      <c r="D380" s="745"/>
      <c r="E380" s="745"/>
      <c r="F380" s="745"/>
      <c r="G380" s="745"/>
      <c r="H380" s="745"/>
      <c r="I380" s="745"/>
      <c r="J380" s="745"/>
      <c r="K380" s="826"/>
      <c r="L380" s="826"/>
      <c r="M380" s="745"/>
      <c r="N380" s="746"/>
    </row>
    <row r="381" spans="1:14" ht="24.95" customHeight="1" x14ac:dyDescent="0.3">
      <c r="A381" s="747"/>
      <c r="B381" s="744" t="s">
        <v>1044</v>
      </c>
      <c r="C381" s="801" t="s">
        <v>971</v>
      </c>
      <c r="D381" s="745">
        <v>611989</v>
      </c>
      <c r="E381" s="745">
        <f t="shared" ref="E381" si="183">D381*35%</f>
        <v>214196.15</v>
      </c>
      <c r="F381" s="745">
        <f t="shared" ref="F381" si="184">D381*20%</f>
        <v>122397.8</v>
      </c>
      <c r="G381" s="745">
        <v>8640</v>
      </c>
      <c r="H381" s="745">
        <f t="shared" ref="H381" si="185">D381*5%</f>
        <v>30599.45</v>
      </c>
      <c r="I381" s="745">
        <f t="shared" ref="I381" si="186">D381*5%+24000</f>
        <v>54599.45</v>
      </c>
      <c r="J381" s="745"/>
      <c r="K381" s="826"/>
      <c r="L381" s="826"/>
      <c r="M381" s="745">
        <v>480000</v>
      </c>
      <c r="N381" s="746"/>
    </row>
    <row r="382" spans="1:14" ht="24.95" customHeight="1" x14ac:dyDescent="0.3">
      <c r="A382" s="747"/>
      <c r="B382" s="744" t="s">
        <v>1045</v>
      </c>
      <c r="C382" s="801" t="s">
        <v>971</v>
      </c>
      <c r="D382" s="745">
        <v>611989</v>
      </c>
      <c r="E382" s="745">
        <f t="shared" ref="E382:E386" si="187">D382*35%</f>
        <v>214196.15</v>
      </c>
      <c r="F382" s="745">
        <f t="shared" ref="F382:F386" si="188">D382*20%</f>
        <v>122397.8</v>
      </c>
      <c r="G382" s="745">
        <v>8640</v>
      </c>
      <c r="H382" s="745">
        <f t="shared" ref="H382:H386" si="189">D382*5%</f>
        <v>30599.45</v>
      </c>
      <c r="I382" s="745">
        <f t="shared" ref="I382:I386" si="190">D382*5%+24000</f>
        <v>54599.45</v>
      </c>
      <c r="J382" s="745"/>
      <c r="K382" s="826"/>
      <c r="L382" s="826"/>
      <c r="M382" s="745">
        <v>480000</v>
      </c>
      <c r="N382" s="746"/>
    </row>
    <row r="383" spans="1:14" ht="24.95" customHeight="1" x14ac:dyDescent="0.3">
      <c r="A383" s="747"/>
      <c r="B383" s="744" t="s">
        <v>1046</v>
      </c>
      <c r="C383" s="801" t="s">
        <v>971</v>
      </c>
      <c r="D383" s="745">
        <v>611989</v>
      </c>
      <c r="E383" s="745">
        <f t="shared" si="187"/>
        <v>214196.15</v>
      </c>
      <c r="F383" s="745">
        <f t="shared" si="188"/>
        <v>122397.8</v>
      </c>
      <c r="G383" s="745">
        <v>8640</v>
      </c>
      <c r="H383" s="745">
        <f t="shared" si="189"/>
        <v>30599.45</v>
      </c>
      <c r="I383" s="745">
        <f t="shared" si="190"/>
        <v>54599.45</v>
      </c>
      <c r="J383" s="745"/>
      <c r="K383" s="826"/>
      <c r="L383" s="826"/>
      <c r="M383" s="745">
        <v>480000</v>
      </c>
      <c r="N383" s="746"/>
    </row>
    <row r="384" spans="1:14" ht="24.95" customHeight="1" x14ac:dyDescent="0.3">
      <c r="A384" s="747">
        <v>30</v>
      </c>
      <c r="B384" s="744" t="s">
        <v>1204</v>
      </c>
      <c r="C384" s="801" t="s">
        <v>971</v>
      </c>
      <c r="D384" s="745">
        <v>611989</v>
      </c>
      <c r="E384" s="745">
        <f t="shared" si="187"/>
        <v>214196.15</v>
      </c>
      <c r="F384" s="745">
        <f t="shared" si="188"/>
        <v>122397.8</v>
      </c>
      <c r="G384" s="745">
        <v>8640</v>
      </c>
      <c r="H384" s="745">
        <f t="shared" si="189"/>
        <v>30599.45</v>
      </c>
      <c r="I384" s="745">
        <f t="shared" si="190"/>
        <v>54599.45</v>
      </c>
      <c r="J384" s="745"/>
      <c r="K384" s="826"/>
      <c r="L384" s="826"/>
      <c r="M384" s="745">
        <v>480000</v>
      </c>
      <c r="N384" s="746"/>
    </row>
    <row r="385" spans="1:14" ht="24.95" customHeight="1" x14ac:dyDescent="0.3">
      <c r="A385" s="747">
        <v>31</v>
      </c>
      <c r="B385" s="744" t="s">
        <v>1205</v>
      </c>
      <c r="C385" s="801" t="s">
        <v>971</v>
      </c>
      <c r="D385" s="745">
        <v>611989</v>
      </c>
      <c r="E385" s="745">
        <f t="shared" si="187"/>
        <v>214196.15</v>
      </c>
      <c r="F385" s="745">
        <f t="shared" si="188"/>
        <v>122397.8</v>
      </c>
      <c r="G385" s="745">
        <v>8640</v>
      </c>
      <c r="H385" s="745">
        <f t="shared" si="189"/>
        <v>30599.45</v>
      </c>
      <c r="I385" s="745">
        <f t="shared" si="190"/>
        <v>54599.45</v>
      </c>
      <c r="J385" s="745"/>
      <c r="K385" s="826"/>
      <c r="L385" s="826"/>
      <c r="M385" s="745">
        <v>480000</v>
      </c>
      <c r="N385" s="746"/>
    </row>
    <row r="386" spans="1:14" ht="24.95" customHeight="1" x14ac:dyDescent="0.3">
      <c r="A386" s="747">
        <v>32</v>
      </c>
      <c r="B386" s="744" t="s">
        <v>1206</v>
      </c>
      <c r="C386" s="801" t="s">
        <v>971</v>
      </c>
      <c r="D386" s="745">
        <v>611989</v>
      </c>
      <c r="E386" s="745">
        <f t="shared" si="187"/>
        <v>214196.15</v>
      </c>
      <c r="F386" s="745">
        <f t="shared" si="188"/>
        <v>122397.8</v>
      </c>
      <c r="G386" s="745">
        <v>8640</v>
      </c>
      <c r="H386" s="745">
        <f t="shared" si="189"/>
        <v>30599.45</v>
      </c>
      <c r="I386" s="745">
        <f t="shared" si="190"/>
        <v>54599.45</v>
      </c>
      <c r="J386" s="745"/>
      <c r="K386" s="826"/>
      <c r="L386" s="826"/>
      <c r="M386" s="745">
        <v>480000</v>
      </c>
      <c r="N386" s="746"/>
    </row>
    <row r="387" spans="1:14" ht="24.95" customHeight="1" thickBot="1" x14ac:dyDescent="0.35">
      <c r="A387" s="749">
        <v>33</v>
      </c>
      <c r="B387" s="750" t="s">
        <v>1207</v>
      </c>
      <c r="C387" s="851" t="s">
        <v>927</v>
      </c>
      <c r="D387" s="751">
        <v>672591</v>
      </c>
      <c r="E387" s="751">
        <f t="shared" si="170"/>
        <v>235406.84999999998</v>
      </c>
      <c r="F387" s="751">
        <f t="shared" si="171"/>
        <v>134518.20000000001</v>
      </c>
      <c r="G387" s="751">
        <v>8640</v>
      </c>
      <c r="H387" s="751">
        <f t="shared" si="172"/>
        <v>33629.550000000003</v>
      </c>
      <c r="I387" s="751">
        <f t="shared" si="173"/>
        <v>57629.55</v>
      </c>
      <c r="J387" s="751"/>
      <c r="K387" s="836"/>
      <c r="L387" s="836"/>
      <c r="M387" s="751">
        <v>40000</v>
      </c>
      <c r="N387" s="753"/>
    </row>
    <row r="388" spans="1:14" ht="24.95" customHeight="1" thickBot="1" x14ac:dyDescent="0.3">
      <c r="A388" s="1361" t="s">
        <v>1017</v>
      </c>
      <c r="B388" s="1362"/>
      <c r="C388" s="868"/>
      <c r="D388" s="917">
        <f t="shared" ref="D388:N388" si="191">SUM(D364:D387)</f>
        <v>8746318.5599999987</v>
      </c>
      <c r="E388" s="917">
        <f t="shared" si="191"/>
        <v>3061211.4959999998</v>
      </c>
      <c r="F388" s="917">
        <f t="shared" si="191"/>
        <v>1749263.7120000003</v>
      </c>
      <c r="G388" s="917">
        <f t="shared" si="191"/>
        <v>166320</v>
      </c>
      <c r="H388" s="917">
        <f t="shared" si="191"/>
        <v>437315.92800000007</v>
      </c>
      <c r="I388" s="917">
        <f t="shared" si="191"/>
        <v>941315.92799999972</v>
      </c>
      <c r="J388" s="917">
        <f t="shared" si="191"/>
        <v>0</v>
      </c>
      <c r="K388" s="1035">
        <f t="shared" si="191"/>
        <v>0</v>
      </c>
      <c r="L388" s="917">
        <f t="shared" si="191"/>
        <v>0</v>
      </c>
      <c r="M388" s="917">
        <f t="shared" si="191"/>
        <v>9640000</v>
      </c>
      <c r="N388" s="1027">
        <f t="shared" si="191"/>
        <v>0</v>
      </c>
    </row>
    <row r="389" spans="1:14" ht="24.95" customHeight="1" thickBot="1" x14ac:dyDescent="0.35">
      <c r="A389" s="1315" t="s">
        <v>992</v>
      </c>
      <c r="B389" s="1316"/>
      <c r="C389" s="1316"/>
      <c r="D389" s="1316"/>
      <c r="E389" s="1316"/>
      <c r="F389" s="1316"/>
      <c r="G389" s="1316"/>
      <c r="H389" s="1316"/>
      <c r="I389" s="1316"/>
      <c r="J389" s="1316"/>
      <c r="K389" s="1316"/>
      <c r="L389" s="1316"/>
      <c r="M389" s="1316"/>
      <c r="N389" s="1317"/>
    </row>
    <row r="390" spans="1:14" ht="24.95" customHeight="1" x14ac:dyDescent="0.3">
      <c r="A390" s="794">
        <v>1</v>
      </c>
      <c r="B390" s="795" t="s">
        <v>1209</v>
      </c>
      <c r="C390" s="849" t="s">
        <v>1036</v>
      </c>
      <c r="D390" s="796">
        <v>259102.2</v>
      </c>
      <c r="E390" s="796">
        <f t="shared" ref="E390:E393" si="192">D390*35%</f>
        <v>90685.77</v>
      </c>
      <c r="F390" s="796">
        <f t="shared" ref="F390:F393" si="193">D390*20%</f>
        <v>51820.44</v>
      </c>
      <c r="G390" s="796">
        <v>7560</v>
      </c>
      <c r="H390" s="796">
        <f t="shared" ref="H390:H393" si="194">D390*5%</f>
        <v>12955.11</v>
      </c>
      <c r="I390" s="796">
        <f t="shared" ref="I390:I393" si="195">D390*5%+24000</f>
        <v>36955.11</v>
      </c>
      <c r="J390" s="796"/>
      <c r="K390" s="850"/>
      <c r="L390" s="850"/>
      <c r="M390" s="796">
        <v>480000</v>
      </c>
      <c r="N390" s="797"/>
    </row>
    <row r="391" spans="1:14" ht="24.95" customHeight="1" x14ac:dyDescent="0.3">
      <c r="A391" s="747">
        <v>2</v>
      </c>
      <c r="B391" s="744" t="s">
        <v>1210</v>
      </c>
      <c r="C391" s="801" t="s">
        <v>1036</v>
      </c>
      <c r="D391" s="745">
        <v>259102.2</v>
      </c>
      <c r="E391" s="745">
        <f t="shared" si="192"/>
        <v>90685.77</v>
      </c>
      <c r="F391" s="745">
        <f t="shared" si="193"/>
        <v>51820.44</v>
      </c>
      <c r="G391" s="745">
        <v>7560</v>
      </c>
      <c r="H391" s="745">
        <f t="shared" si="194"/>
        <v>12955.11</v>
      </c>
      <c r="I391" s="745">
        <f t="shared" si="195"/>
        <v>36955.11</v>
      </c>
      <c r="J391" s="745"/>
      <c r="K391" s="826"/>
      <c r="L391" s="826"/>
      <c r="M391" s="745">
        <v>480000</v>
      </c>
      <c r="N391" s="746"/>
    </row>
    <row r="392" spans="1:14" ht="24.95" customHeight="1" x14ac:dyDescent="0.3">
      <c r="A392" s="747">
        <v>3</v>
      </c>
      <c r="B392" s="744" t="s">
        <v>1211</v>
      </c>
      <c r="C392" s="801" t="s">
        <v>1208</v>
      </c>
      <c r="D392" s="745">
        <v>501030.8</v>
      </c>
      <c r="E392" s="745">
        <f t="shared" si="192"/>
        <v>175360.78</v>
      </c>
      <c r="F392" s="745">
        <f t="shared" si="193"/>
        <v>100206.16</v>
      </c>
      <c r="G392" s="745">
        <v>7560</v>
      </c>
      <c r="H392" s="745">
        <f t="shared" si="194"/>
        <v>25051.54</v>
      </c>
      <c r="I392" s="745">
        <f t="shared" si="195"/>
        <v>49051.54</v>
      </c>
      <c r="J392" s="745"/>
      <c r="K392" s="826"/>
      <c r="L392" s="826"/>
      <c r="M392" s="745">
        <v>480000</v>
      </c>
      <c r="N392" s="746"/>
    </row>
    <row r="393" spans="1:14" ht="24.95" customHeight="1" thickBot="1" x14ac:dyDescent="0.35">
      <c r="A393" s="749">
        <v>4</v>
      </c>
      <c r="B393" s="750" t="s">
        <v>1205</v>
      </c>
      <c r="C393" s="851" t="s">
        <v>971</v>
      </c>
      <c r="D393" s="751">
        <v>611989</v>
      </c>
      <c r="E393" s="751">
        <f t="shared" si="192"/>
        <v>214196.15</v>
      </c>
      <c r="F393" s="751">
        <f t="shared" si="193"/>
        <v>122397.8</v>
      </c>
      <c r="G393" s="751">
        <v>8640</v>
      </c>
      <c r="H393" s="751">
        <f t="shared" si="194"/>
        <v>30599.45</v>
      </c>
      <c r="I393" s="751">
        <f t="shared" si="195"/>
        <v>54599.45</v>
      </c>
      <c r="J393" s="751"/>
      <c r="K393" s="836"/>
      <c r="L393" s="836"/>
      <c r="M393" s="751">
        <v>480000</v>
      </c>
      <c r="N393" s="753"/>
    </row>
    <row r="394" spans="1:14" ht="24.95" customHeight="1" thickBot="1" x14ac:dyDescent="0.3">
      <c r="A394" s="1361" t="s">
        <v>1017</v>
      </c>
      <c r="B394" s="1362"/>
      <c r="C394" s="868"/>
      <c r="D394" s="917">
        <f t="shared" ref="D394:N394" si="196">SUM(D390:D393)</f>
        <v>1631224.2</v>
      </c>
      <c r="E394" s="917">
        <f t="shared" si="196"/>
        <v>570928.47</v>
      </c>
      <c r="F394" s="917">
        <f t="shared" si="196"/>
        <v>326244.84000000003</v>
      </c>
      <c r="G394" s="917">
        <f t="shared" si="196"/>
        <v>31320</v>
      </c>
      <c r="H394" s="917">
        <f t="shared" si="196"/>
        <v>81561.210000000006</v>
      </c>
      <c r="I394" s="917">
        <f t="shared" si="196"/>
        <v>177561.21000000002</v>
      </c>
      <c r="J394" s="917">
        <f t="shared" si="196"/>
        <v>0</v>
      </c>
      <c r="K394" s="917">
        <f t="shared" si="196"/>
        <v>0</v>
      </c>
      <c r="L394" s="917">
        <f t="shared" si="196"/>
        <v>0</v>
      </c>
      <c r="M394" s="917">
        <f t="shared" si="196"/>
        <v>1920000</v>
      </c>
      <c r="N394" s="917">
        <f t="shared" si="196"/>
        <v>0</v>
      </c>
    </row>
    <row r="395" spans="1:14" ht="24.95" customHeight="1" thickBot="1" x14ac:dyDescent="0.35">
      <c r="A395" s="1315" t="s">
        <v>541</v>
      </c>
      <c r="B395" s="1316"/>
      <c r="C395" s="1316"/>
      <c r="D395" s="1316"/>
      <c r="E395" s="1316"/>
      <c r="F395" s="1316"/>
      <c r="G395" s="1316"/>
      <c r="H395" s="1316"/>
      <c r="I395" s="1316"/>
      <c r="J395" s="1316"/>
      <c r="K395" s="1316"/>
      <c r="L395" s="1316"/>
      <c r="M395" s="1316"/>
      <c r="N395" s="1317"/>
    </row>
    <row r="396" spans="1:14" ht="24.95" customHeight="1" x14ac:dyDescent="0.3">
      <c r="A396" s="862">
        <v>1</v>
      </c>
      <c r="B396" s="863" t="s">
        <v>967</v>
      </c>
      <c r="C396" s="849" t="s">
        <v>989</v>
      </c>
      <c r="D396" s="796">
        <v>94264.92</v>
      </c>
      <c r="E396" s="796">
        <f>D396*35%</f>
        <v>32992.721999999994</v>
      </c>
      <c r="F396" s="796">
        <f>D396*20%</f>
        <v>18852.984</v>
      </c>
      <c r="G396" s="796">
        <v>5400</v>
      </c>
      <c r="H396" s="796">
        <f>D396*5%</f>
        <v>4713.2460000000001</v>
      </c>
      <c r="I396" s="796">
        <f>D396*5%+64915.68</f>
        <v>69628.926000000007</v>
      </c>
      <c r="J396" s="796"/>
      <c r="K396" s="850"/>
      <c r="L396" s="850"/>
      <c r="M396" s="796">
        <v>40000</v>
      </c>
      <c r="N396" s="797"/>
    </row>
    <row r="397" spans="1:14" ht="24.95" customHeight="1" x14ac:dyDescent="0.3">
      <c r="A397" s="864">
        <v>2</v>
      </c>
      <c r="B397" s="818" t="s">
        <v>967</v>
      </c>
      <c r="C397" s="801" t="s">
        <v>989</v>
      </c>
      <c r="D397" s="745">
        <v>94264.92</v>
      </c>
      <c r="E397" s="745">
        <f>D397*35%</f>
        <v>32992.721999999994</v>
      </c>
      <c r="F397" s="745">
        <f>D397*20%</f>
        <v>18852.984</v>
      </c>
      <c r="G397" s="745">
        <v>5400</v>
      </c>
      <c r="H397" s="745">
        <f>D397*5%</f>
        <v>4713.2460000000001</v>
      </c>
      <c r="I397" s="745">
        <f>D397*5%+64915.68</f>
        <v>69628.926000000007</v>
      </c>
      <c r="J397" s="745"/>
      <c r="K397" s="826"/>
      <c r="L397" s="826"/>
      <c r="M397" s="745">
        <v>40000</v>
      </c>
      <c r="N397" s="746"/>
    </row>
    <row r="398" spans="1:14" ht="24.95" customHeight="1" x14ac:dyDescent="0.3">
      <c r="A398" s="864">
        <v>3</v>
      </c>
      <c r="B398" s="818" t="s">
        <v>967</v>
      </c>
      <c r="C398" s="801" t="s">
        <v>989</v>
      </c>
      <c r="D398" s="745">
        <v>94264.92</v>
      </c>
      <c r="E398" s="745">
        <f>D398*35%</f>
        <v>32992.721999999994</v>
      </c>
      <c r="F398" s="745">
        <f>D398*20%</f>
        <v>18852.984</v>
      </c>
      <c r="G398" s="745">
        <v>5400</v>
      </c>
      <c r="H398" s="745">
        <f>D398*5%</f>
        <v>4713.2460000000001</v>
      </c>
      <c r="I398" s="745">
        <f>D398*5%+64915.68</f>
        <v>69628.926000000007</v>
      </c>
      <c r="J398" s="745"/>
      <c r="K398" s="826"/>
      <c r="L398" s="826"/>
      <c r="M398" s="745">
        <v>40000</v>
      </c>
      <c r="N398" s="746"/>
    </row>
    <row r="399" spans="1:14" ht="24.95" customHeight="1" x14ac:dyDescent="0.3">
      <c r="A399" s="864">
        <v>4</v>
      </c>
      <c r="B399" s="818" t="s">
        <v>1212</v>
      </c>
      <c r="C399" s="825" t="s">
        <v>1126</v>
      </c>
      <c r="D399" s="745">
        <v>110970.96</v>
      </c>
      <c r="E399" s="745">
        <f t="shared" ref="E399:E401" si="197">D399*35%</f>
        <v>38839.836000000003</v>
      </c>
      <c r="F399" s="745">
        <f t="shared" ref="F399:F401" si="198">D399*20%</f>
        <v>22194.192000000003</v>
      </c>
      <c r="G399" s="745">
        <v>5400</v>
      </c>
      <c r="H399" s="745">
        <f t="shared" ref="H399:H401" si="199">D399*5%</f>
        <v>5548.5480000000007</v>
      </c>
      <c r="I399" s="745">
        <f t="shared" ref="I399:I401" si="200">D399*5%+64915.68</f>
        <v>70464.228000000003</v>
      </c>
      <c r="J399" s="745"/>
      <c r="K399" s="826"/>
      <c r="L399" s="826"/>
      <c r="M399" s="745">
        <v>480000</v>
      </c>
      <c r="N399" s="746"/>
    </row>
    <row r="400" spans="1:14" ht="24.95" customHeight="1" x14ac:dyDescent="0.3">
      <c r="A400" s="864">
        <v>5</v>
      </c>
      <c r="B400" s="818" t="s">
        <v>1213</v>
      </c>
      <c r="C400" s="825" t="s">
        <v>1126</v>
      </c>
      <c r="D400" s="745">
        <v>110970.96</v>
      </c>
      <c r="E400" s="745">
        <f t="shared" si="197"/>
        <v>38839.836000000003</v>
      </c>
      <c r="F400" s="745">
        <f t="shared" si="198"/>
        <v>22194.192000000003</v>
      </c>
      <c r="G400" s="745">
        <v>5400</v>
      </c>
      <c r="H400" s="745">
        <f t="shared" si="199"/>
        <v>5548.5480000000007</v>
      </c>
      <c r="I400" s="745">
        <f t="shared" si="200"/>
        <v>70464.228000000003</v>
      </c>
      <c r="J400" s="745"/>
      <c r="K400" s="826"/>
      <c r="L400" s="826"/>
      <c r="M400" s="745">
        <v>480000</v>
      </c>
      <c r="N400" s="746"/>
    </row>
    <row r="401" spans="1:14" ht="24.95" customHeight="1" thickBot="1" x14ac:dyDescent="0.35">
      <c r="A401" s="865">
        <v>6</v>
      </c>
      <c r="B401" s="866" t="s">
        <v>1214</v>
      </c>
      <c r="C401" s="835" t="s">
        <v>1126</v>
      </c>
      <c r="D401" s="751">
        <v>110970.96</v>
      </c>
      <c r="E401" s="751">
        <f t="shared" si="197"/>
        <v>38839.836000000003</v>
      </c>
      <c r="F401" s="751">
        <f t="shared" si="198"/>
        <v>22194.192000000003</v>
      </c>
      <c r="G401" s="751">
        <v>5400</v>
      </c>
      <c r="H401" s="751">
        <f t="shared" si="199"/>
        <v>5548.5480000000007</v>
      </c>
      <c r="I401" s="751">
        <f t="shared" si="200"/>
        <v>70464.228000000003</v>
      </c>
      <c r="J401" s="751"/>
      <c r="K401" s="836"/>
      <c r="L401" s="836"/>
      <c r="M401" s="751">
        <v>480000</v>
      </c>
      <c r="N401" s="753"/>
    </row>
    <row r="402" spans="1:14" ht="24.95" customHeight="1" thickBot="1" x14ac:dyDescent="0.3">
      <c r="A402" s="1031"/>
      <c r="B402" s="1036" t="s">
        <v>993</v>
      </c>
      <c r="C402" s="1037"/>
      <c r="D402" s="1014">
        <f>SUM(D396:D401)</f>
        <v>615707.64</v>
      </c>
      <c r="E402" s="1014">
        <f t="shared" ref="E402:N402" si="201">SUM(E396:E401)</f>
        <v>215497.674</v>
      </c>
      <c r="F402" s="1014">
        <f t="shared" si="201"/>
        <v>123141.52800000002</v>
      </c>
      <c r="G402" s="1014">
        <f t="shared" si="201"/>
        <v>32400</v>
      </c>
      <c r="H402" s="1014">
        <f t="shared" si="201"/>
        <v>30785.382000000005</v>
      </c>
      <c r="I402" s="1014">
        <f t="shared" si="201"/>
        <v>420279.46200000006</v>
      </c>
      <c r="J402" s="1014">
        <f t="shared" si="201"/>
        <v>0</v>
      </c>
      <c r="K402" s="1014">
        <f t="shared" si="201"/>
        <v>0</v>
      </c>
      <c r="L402" s="1014">
        <f t="shared" si="201"/>
        <v>0</v>
      </c>
      <c r="M402" s="1014">
        <f t="shared" si="201"/>
        <v>1560000</v>
      </c>
      <c r="N402" s="1014">
        <f t="shared" si="201"/>
        <v>0</v>
      </c>
    </row>
    <row r="403" spans="1:14" ht="24.95" customHeight="1" x14ac:dyDescent="0.3">
      <c r="A403" s="937">
        <v>7</v>
      </c>
      <c r="B403" s="795" t="s">
        <v>1215</v>
      </c>
      <c r="C403" s="849" t="s">
        <v>1226</v>
      </c>
      <c r="D403" s="796">
        <v>321310.44</v>
      </c>
      <c r="E403" s="796">
        <f>D403*35%</f>
        <v>112458.65399999999</v>
      </c>
      <c r="F403" s="796">
        <f>D403*20%</f>
        <v>64262.088000000003</v>
      </c>
      <c r="G403" s="796">
        <v>7560</v>
      </c>
      <c r="H403" s="796">
        <f>D403*5%</f>
        <v>16065.522000000001</v>
      </c>
      <c r="I403" s="796">
        <f>D403*5%+24000</f>
        <v>40065.521999999997</v>
      </c>
      <c r="J403" s="796"/>
      <c r="K403" s="867"/>
      <c r="L403" s="867"/>
      <c r="M403" s="796">
        <v>480000</v>
      </c>
      <c r="N403" s="797"/>
    </row>
    <row r="404" spans="1:14" ht="24.95" customHeight="1" x14ac:dyDescent="0.3">
      <c r="A404" s="817">
        <v>8</v>
      </c>
      <c r="B404" s="744" t="s">
        <v>1216</v>
      </c>
      <c r="C404" s="801" t="s">
        <v>1226</v>
      </c>
      <c r="D404" s="745">
        <v>321310.44</v>
      </c>
      <c r="E404" s="745">
        <f t="shared" ref="E404:E413" si="202">D404*35%</f>
        <v>112458.65399999999</v>
      </c>
      <c r="F404" s="745">
        <f t="shared" ref="F404:F406" si="203">D404*20%</f>
        <v>64262.088000000003</v>
      </c>
      <c r="G404" s="745">
        <v>7560</v>
      </c>
      <c r="H404" s="745">
        <f t="shared" ref="H404:H406" si="204">D404*5%</f>
        <v>16065.522000000001</v>
      </c>
      <c r="I404" s="745">
        <f t="shared" ref="I404:I406" si="205">D404*5%+24000</f>
        <v>40065.521999999997</v>
      </c>
      <c r="J404" s="745"/>
      <c r="K404" s="1038"/>
      <c r="L404" s="1038"/>
      <c r="M404" s="745">
        <v>480000</v>
      </c>
      <c r="N404" s="746"/>
    </row>
    <row r="405" spans="1:14" ht="24.95" customHeight="1" x14ac:dyDescent="0.3">
      <c r="A405" s="817">
        <v>9</v>
      </c>
      <c r="B405" s="744" t="s">
        <v>1217</v>
      </c>
      <c r="C405" s="801" t="s">
        <v>1226</v>
      </c>
      <c r="D405" s="745">
        <v>321310.44</v>
      </c>
      <c r="E405" s="745">
        <f t="shared" si="202"/>
        <v>112458.65399999999</v>
      </c>
      <c r="F405" s="745">
        <f t="shared" si="203"/>
        <v>64262.088000000003</v>
      </c>
      <c r="G405" s="745">
        <v>7560</v>
      </c>
      <c r="H405" s="745">
        <f t="shared" si="204"/>
        <v>16065.522000000001</v>
      </c>
      <c r="I405" s="745">
        <f t="shared" si="205"/>
        <v>40065.521999999997</v>
      </c>
      <c r="J405" s="745"/>
      <c r="K405" s="1038"/>
      <c r="L405" s="1038"/>
      <c r="M405" s="745">
        <v>480000</v>
      </c>
      <c r="N405" s="746"/>
    </row>
    <row r="406" spans="1:14" ht="24.95" customHeight="1" x14ac:dyDescent="0.3">
      <c r="A406" s="817">
        <v>10</v>
      </c>
      <c r="B406" s="744" t="s">
        <v>1218</v>
      </c>
      <c r="C406" s="801" t="s">
        <v>1226</v>
      </c>
      <c r="D406" s="745">
        <v>321310.44</v>
      </c>
      <c r="E406" s="745">
        <f t="shared" si="202"/>
        <v>112458.65399999999</v>
      </c>
      <c r="F406" s="745">
        <f t="shared" si="203"/>
        <v>64262.088000000003</v>
      </c>
      <c r="G406" s="745">
        <v>7560</v>
      </c>
      <c r="H406" s="745">
        <f t="shared" si="204"/>
        <v>16065.522000000001</v>
      </c>
      <c r="I406" s="745">
        <f t="shared" si="205"/>
        <v>40065.521999999997</v>
      </c>
      <c r="J406" s="745"/>
      <c r="K406" s="1038"/>
      <c r="L406" s="1038"/>
      <c r="M406" s="745">
        <v>480000</v>
      </c>
      <c r="N406" s="746"/>
    </row>
    <row r="407" spans="1:14" ht="24.95" customHeight="1" x14ac:dyDescent="0.3">
      <c r="A407" s="817">
        <v>11</v>
      </c>
      <c r="B407" s="744" t="s">
        <v>1219</v>
      </c>
      <c r="C407" s="801" t="s">
        <v>986</v>
      </c>
      <c r="D407" s="745">
        <v>379039.44</v>
      </c>
      <c r="E407" s="745">
        <f t="shared" si="202"/>
        <v>132663.804</v>
      </c>
      <c r="F407" s="745">
        <f t="shared" ref="F407" si="206">D407*20%</f>
        <v>75807.888000000006</v>
      </c>
      <c r="G407" s="745">
        <v>7560</v>
      </c>
      <c r="H407" s="745">
        <f t="shared" ref="H407" si="207">D407*5%</f>
        <v>18951.972000000002</v>
      </c>
      <c r="I407" s="745">
        <f t="shared" ref="I407" si="208">D407*5%+24000</f>
        <v>42951.972000000002</v>
      </c>
      <c r="J407" s="745"/>
      <c r="K407" s="1038"/>
      <c r="L407" s="1038"/>
      <c r="M407" s="745">
        <v>480000</v>
      </c>
      <c r="N407" s="746"/>
    </row>
    <row r="408" spans="1:14" ht="24.95" customHeight="1" x14ac:dyDescent="0.3">
      <c r="A408" s="817">
        <v>12</v>
      </c>
      <c r="B408" s="744" t="s">
        <v>1220</v>
      </c>
      <c r="C408" s="801" t="s">
        <v>986</v>
      </c>
      <c r="D408" s="745">
        <v>379039.44</v>
      </c>
      <c r="E408" s="745">
        <f t="shared" si="202"/>
        <v>132663.804</v>
      </c>
      <c r="F408" s="745">
        <f t="shared" ref="F408:F413" si="209">D408*20%</f>
        <v>75807.888000000006</v>
      </c>
      <c r="G408" s="745">
        <v>7560</v>
      </c>
      <c r="H408" s="745">
        <f t="shared" ref="H408:H413" si="210">D408*5%</f>
        <v>18951.972000000002</v>
      </c>
      <c r="I408" s="745">
        <f t="shared" ref="I408:I413" si="211">D408*5%+24000</f>
        <v>42951.972000000002</v>
      </c>
      <c r="J408" s="745"/>
      <c r="K408" s="1038"/>
      <c r="L408" s="1038"/>
      <c r="M408" s="745">
        <v>480000</v>
      </c>
      <c r="N408" s="746"/>
    </row>
    <row r="409" spans="1:14" ht="24.95" customHeight="1" x14ac:dyDescent="0.3">
      <c r="A409" s="817">
        <v>13</v>
      </c>
      <c r="B409" s="744" t="s">
        <v>1221</v>
      </c>
      <c r="C409" s="801" t="s">
        <v>986</v>
      </c>
      <c r="D409" s="745">
        <v>379039.44</v>
      </c>
      <c r="E409" s="745">
        <f t="shared" si="202"/>
        <v>132663.804</v>
      </c>
      <c r="F409" s="745">
        <f t="shared" si="209"/>
        <v>75807.888000000006</v>
      </c>
      <c r="G409" s="745">
        <v>7560</v>
      </c>
      <c r="H409" s="745">
        <f t="shared" si="210"/>
        <v>18951.972000000002</v>
      </c>
      <c r="I409" s="745">
        <f t="shared" si="211"/>
        <v>42951.972000000002</v>
      </c>
      <c r="J409" s="745"/>
      <c r="K409" s="1038"/>
      <c r="L409" s="1038"/>
      <c r="M409" s="745">
        <v>480000</v>
      </c>
      <c r="N409" s="746"/>
    </row>
    <row r="410" spans="1:14" ht="24.95" customHeight="1" x14ac:dyDescent="0.3">
      <c r="A410" s="817">
        <v>14</v>
      </c>
      <c r="B410" s="744" t="s">
        <v>1222</v>
      </c>
      <c r="C410" s="801" t="s">
        <v>986</v>
      </c>
      <c r="D410" s="745">
        <v>379039.44</v>
      </c>
      <c r="E410" s="745">
        <f t="shared" si="202"/>
        <v>132663.804</v>
      </c>
      <c r="F410" s="745">
        <f t="shared" si="209"/>
        <v>75807.888000000006</v>
      </c>
      <c r="G410" s="745">
        <v>7560</v>
      </c>
      <c r="H410" s="745">
        <f t="shared" si="210"/>
        <v>18951.972000000002</v>
      </c>
      <c r="I410" s="745">
        <f t="shared" si="211"/>
        <v>42951.972000000002</v>
      </c>
      <c r="J410" s="745"/>
      <c r="K410" s="1038"/>
      <c r="L410" s="1038"/>
      <c r="M410" s="745">
        <v>480000</v>
      </c>
      <c r="N410" s="746"/>
    </row>
    <row r="411" spans="1:14" ht="24.95" customHeight="1" x14ac:dyDescent="0.3">
      <c r="A411" s="817">
        <v>15</v>
      </c>
      <c r="B411" s="744" t="s">
        <v>1223</v>
      </c>
      <c r="C411" s="801" t="s">
        <v>986</v>
      </c>
      <c r="D411" s="745">
        <v>379039.44</v>
      </c>
      <c r="E411" s="745">
        <f t="shared" si="202"/>
        <v>132663.804</v>
      </c>
      <c r="F411" s="745">
        <f t="shared" si="209"/>
        <v>75807.888000000006</v>
      </c>
      <c r="G411" s="745">
        <v>7560</v>
      </c>
      <c r="H411" s="745">
        <f t="shared" si="210"/>
        <v>18951.972000000002</v>
      </c>
      <c r="I411" s="745">
        <f t="shared" si="211"/>
        <v>42951.972000000002</v>
      </c>
      <c r="J411" s="745"/>
      <c r="K411" s="1038"/>
      <c r="L411" s="1038"/>
      <c r="M411" s="745">
        <v>480000</v>
      </c>
      <c r="N411" s="746"/>
    </row>
    <row r="412" spans="1:14" ht="24.95" customHeight="1" x14ac:dyDescent="0.3">
      <c r="A412" s="817">
        <v>16</v>
      </c>
      <c r="B412" s="744" t="s">
        <v>1225</v>
      </c>
      <c r="C412" s="801" t="s">
        <v>986</v>
      </c>
      <c r="D412" s="745">
        <v>379039.44</v>
      </c>
      <c r="E412" s="745">
        <f t="shared" si="202"/>
        <v>132663.804</v>
      </c>
      <c r="F412" s="745">
        <f t="shared" si="209"/>
        <v>75807.888000000006</v>
      </c>
      <c r="G412" s="745">
        <v>7560</v>
      </c>
      <c r="H412" s="745">
        <f t="shared" si="210"/>
        <v>18951.972000000002</v>
      </c>
      <c r="I412" s="745">
        <f t="shared" si="211"/>
        <v>42951.972000000002</v>
      </c>
      <c r="J412" s="745"/>
      <c r="K412" s="1038"/>
      <c r="L412" s="1038"/>
      <c r="M412" s="745">
        <v>480000</v>
      </c>
      <c r="N412" s="746"/>
    </row>
    <row r="413" spans="1:14" ht="24.95" customHeight="1" thickBot="1" x14ac:dyDescent="0.35">
      <c r="A413" s="817">
        <v>17</v>
      </c>
      <c r="B413" s="750" t="s">
        <v>1224</v>
      </c>
      <c r="C413" s="851" t="s">
        <v>986</v>
      </c>
      <c r="D413" s="751">
        <v>379039.44</v>
      </c>
      <c r="E413" s="751">
        <f t="shared" si="202"/>
        <v>132663.804</v>
      </c>
      <c r="F413" s="751">
        <f t="shared" si="209"/>
        <v>75807.888000000006</v>
      </c>
      <c r="G413" s="751">
        <v>7560</v>
      </c>
      <c r="H413" s="751">
        <f t="shared" si="210"/>
        <v>18951.972000000002</v>
      </c>
      <c r="I413" s="751">
        <f t="shared" si="211"/>
        <v>42951.972000000002</v>
      </c>
      <c r="J413" s="751"/>
      <c r="K413" s="1039"/>
      <c r="L413" s="1039"/>
      <c r="M413" s="751">
        <v>480000</v>
      </c>
      <c r="N413" s="753"/>
    </row>
    <row r="414" spans="1:14" ht="24.95" customHeight="1" thickBot="1" x14ac:dyDescent="0.3">
      <c r="A414" s="852"/>
      <c r="B414" s="853" t="s">
        <v>962</v>
      </c>
      <c r="C414" s="854"/>
      <c r="D414" s="855">
        <f>SUM(D403:D413)</f>
        <v>3938517.84</v>
      </c>
      <c r="E414" s="855">
        <f t="shared" ref="E414:M414" si="212">SUM(E403:E413)</f>
        <v>1378481.2439999999</v>
      </c>
      <c r="F414" s="855">
        <f t="shared" si="212"/>
        <v>787703.5680000002</v>
      </c>
      <c r="G414" s="855">
        <f t="shared" si="212"/>
        <v>83160</v>
      </c>
      <c r="H414" s="855">
        <f t="shared" si="212"/>
        <v>196925.89200000005</v>
      </c>
      <c r="I414" s="855">
        <f t="shared" si="212"/>
        <v>460925.89200000005</v>
      </c>
      <c r="J414" s="855">
        <f t="shared" si="212"/>
        <v>0</v>
      </c>
      <c r="K414" s="855">
        <f t="shared" si="212"/>
        <v>0</v>
      </c>
      <c r="L414" s="855">
        <f t="shared" si="212"/>
        <v>0</v>
      </c>
      <c r="M414" s="855">
        <f t="shared" si="212"/>
        <v>5280000</v>
      </c>
      <c r="N414" s="855">
        <f>SUM(N403:N413)</f>
        <v>0</v>
      </c>
    </row>
    <row r="415" spans="1:14" ht="28.5" x14ac:dyDescent="0.45">
      <c r="A415" s="1294" t="s">
        <v>0</v>
      </c>
      <c r="B415" s="1294"/>
      <c r="C415" s="1294"/>
      <c r="D415" s="1294"/>
      <c r="E415" s="1294"/>
      <c r="F415" s="1294"/>
      <c r="G415" s="1294"/>
      <c r="H415" s="1294"/>
      <c r="I415" s="1294"/>
      <c r="J415" s="1294"/>
      <c r="K415" s="1294"/>
      <c r="L415" s="1294"/>
      <c r="M415" s="1294"/>
      <c r="N415" s="1294"/>
    </row>
    <row r="416" spans="1:14" ht="18" x14ac:dyDescent="0.25">
      <c r="A416" s="1322" t="s">
        <v>994</v>
      </c>
      <c r="B416" s="1322"/>
      <c r="C416" s="1322"/>
      <c r="D416" s="1322"/>
      <c r="E416" s="1322"/>
      <c r="F416" s="1322"/>
      <c r="G416" s="1322"/>
      <c r="H416" s="1322"/>
      <c r="I416" s="1322"/>
      <c r="J416" s="1322"/>
      <c r="K416" s="1322"/>
      <c r="L416" s="1322"/>
      <c r="M416" s="1322"/>
      <c r="N416" s="1322"/>
    </row>
    <row r="417" spans="1:14" ht="18" x14ac:dyDescent="0.25">
      <c r="A417" s="1332" t="s">
        <v>995</v>
      </c>
      <c r="B417" s="1332"/>
      <c r="C417" s="1332"/>
      <c r="D417" s="1332"/>
      <c r="E417" s="1332"/>
      <c r="F417" s="1332"/>
      <c r="G417" s="1332"/>
      <c r="H417" s="1332"/>
      <c r="I417" s="1332"/>
      <c r="J417" s="1332"/>
      <c r="K417" s="1332"/>
      <c r="L417" s="1332"/>
      <c r="M417" s="1332"/>
      <c r="N417" s="1332"/>
    </row>
    <row r="418" spans="1:14" s="790" customFormat="1" ht="55.5" customHeight="1" thickBot="1" x14ac:dyDescent="0.3">
      <c r="A418" s="1128" t="s">
        <v>897</v>
      </c>
      <c r="B418" s="1128" t="s">
        <v>898</v>
      </c>
      <c r="C418" s="1128" t="s">
        <v>1322</v>
      </c>
      <c r="D418" s="1128" t="s">
        <v>996</v>
      </c>
      <c r="E418" s="1128" t="s">
        <v>997</v>
      </c>
      <c r="F418" s="1128" t="s">
        <v>998</v>
      </c>
      <c r="G418" s="1128" t="s">
        <v>999</v>
      </c>
      <c r="H418" s="1128" t="s">
        <v>1465</v>
      </c>
      <c r="I418" s="1129"/>
      <c r="J418" s="1129"/>
      <c r="K418" s="1129"/>
      <c r="L418" s="1129"/>
      <c r="M418" s="1128" t="s">
        <v>926</v>
      </c>
      <c r="N418" s="1129"/>
    </row>
    <row r="419" spans="1:14" ht="24.95" customHeight="1" x14ac:dyDescent="0.25">
      <c r="A419" s="961">
        <v>1</v>
      </c>
      <c r="B419" s="1130" t="s">
        <v>1476</v>
      </c>
      <c r="C419" s="1131" t="s">
        <v>1001</v>
      </c>
      <c r="D419" s="1132">
        <v>398840.16</v>
      </c>
      <c r="E419" s="1132">
        <v>56400</v>
      </c>
      <c r="F419" s="990"/>
      <c r="G419" s="990"/>
      <c r="H419" s="1132"/>
      <c r="I419" s="861"/>
      <c r="J419" s="861"/>
      <c r="K419" s="861"/>
      <c r="L419" s="861"/>
      <c r="M419" s="1133">
        <v>480000</v>
      </c>
      <c r="N419" s="896"/>
    </row>
    <row r="420" spans="1:14" ht="24.95" customHeight="1" x14ac:dyDescent="0.25">
      <c r="A420" s="970">
        <v>2</v>
      </c>
      <c r="B420" s="874" t="s">
        <v>1477</v>
      </c>
      <c r="C420" s="873" t="s">
        <v>1001</v>
      </c>
      <c r="D420" s="872">
        <v>398840.16</v>
      </c>
      <c r="E420" s="872">
        <v>56400</v>
      </c>
      <c r="F420" s="875"/>
      <c r="G420" s="869"/>
      <c r="H420" s="872"/>
      <c r="I420" s="834"/>
      <c r="J420" s="834"/>
      <c r="K420" s="834"/>
      <c r="L420" s="834"/>
      <c r="M420" s="1041">
        <v>480000</v>
      </c>
      <c r="N420" s="898"/>
    </row>
    <row r="421" spans="1:14" ht="24.95" customHeight="1" x14ac:dyDescent="0.25">
      <c r="A421" s="970">
        <v>3</v>
      </c>
      <c r="B421" s="874" t="s">
        <v>1478</v>
      </c>
      <c r="C421" s="873" t="s">
        <v>1001</v>
      </c>
      <c r="D421" s="872">
        <v>398840.16</v>
      </c>
      <c r="E421" s="872">
        <v>56400</v>
      </c>
      <c r="F421" s="875"/>
      <c r="G421" s="869"/>
      <c r="H421" s="872"/>
      <c r="I421" s="834"/>
      <c r="J421" s="834"/>
      <c r="K421" s="834"/>
      <c r="L421" s="834"/>
      <c r="M421" s="1041">
        <v>480000</v>
      </c>
      <c r="N421" s="898"/>
    </row>
    <row r="422" spans="1:14" ht="24.95" customHeight="1" x14ac:dyDescent="0.25">
      <c r="A422" s="970">
        <v>4</v>
      </c>
      <c r="B422" s="874" t="s">
        <v>1479</v>
      </c>
      <c r="C422" s="873" t="s">
        <v>1001</v>
      </c>
      <c r="D422" s="872">
        <v>398840.16</v>
      </c>
      <c r="E422" s="872">
        <v>56400</v>
      </c>
      <c r="F422" s="875"/>
      <c r="G422" s="869"/>
      <c r="H422" s="872"/>
      <c r="I422" s="834"/>
      <c r="J422" s="834"/>
      <c r="K422" s="834"/>
      <c r="L422" s="834"/>
      <c r="M422" s="1041">
        <v>480000</v>
      </c>
      <c r="N422" s="898"/>
    </row>
    <row r="423" spans="1:14" ht="24.95" customHeight="1" x14ac:dyDescent="0.25">
      <c r="A423" s="970">
        <v>5</v>
      </c>
      <c r="B423" s="874" t="s">
        <v>1480</v>
      </c>
      <c r="C423" s="873" t="s">
        <v>1001</v>
      </c>
      <c r="D423" s="872">
        <v>398840.16</v>
      </c>
      <c r="E423" s="872">
        <v>56400</v>
      </c>
      <c r="F423" s="875"/>
      <c r="G423" s="869"/>
      <c r="H423" s="872"/>
      <c r="I423" s="834"/>
      <c r="J423" s="834"/>
      <c r="K423" s="834"/>
      <c r="L423" s="834"/>
      <c r="M423" s="1041">
        <v>480000</v>
      </c>
      <c r="N423" s="898"/>
    </row>
    <row r="424" spans="1:14" ht="24.95" customHeight="1" x14ac:dyDescent="0.25">
      <c r="A424" s="970">
        <v>6</v>
      </c>
      <c r="B424" s="874" t="s">
        <v>1481</v>
      </c>
      <c r="C424" s="873" t="s">
        <v>1001</v>
      </c>
      <c r="D424" s="872">
        <v>398840.16</v>
      </c>
      <c r="E424" s="872">
        <v>56400</v>
      </c>
      <c r="F424" s="875"/>
      <c r="G424" s="869"/>
      <c r="H424" s="872"/>
      <c r="I424" s="834"/>
      <c r="J424" s="834"/>
      <c r="K424" s="834"/>
      <c r="L424" s="834"/>
      <c r="M424" s="1041">
        <v>480000</v>
      </c>
      <c r="N424" s="898"/>
    </row>
    <row r="425" spans="1:14" ht="24.95" customHeight="1" x14ac:dyDescent="0.25">
      <c r="A425" s="970">
        <v>7</v>
      </c>
      <c r="B425" s="874" t="s">
        <v>1482</v>
      </c>
      <c r="C425" s="873" t="s">
        <v>1001</v>
      </c>
      <c r="D425" s="872">
        <v>398840.16</v>
      </c>
      <c r="E425" s="872">
        <v>56400</v>
      </c>
      <c r="F425" s="875"/>
      <c r="G425" s="869"/>
      <c r="H425" s="872"/>
      <c r="I425" s="834"/>
      <c r="J425" s="834"/>
      <c r="K425" s="834"/>
      <c r="L425" s="834"/>
      <c r="M425" s="1041">
        <v>480000</v>
      </c>
      <c r="N425" s="898"/>
    </row>
    <row r="426" spans="1:14" ht="24.95" customHeight="1" x14ac:dyDescent="0.25">
      <c r="A426" s="970">
        <v>8</v>
      </c>
      <c r="B426" s="874" t="s">
        <v>1483</v>
      </c>
      <c r="C426" s="873" t="s">
        <v>1001</v>
      </c>
      <c r="D426" s="872">
        <v>398840.16</v>
      </c>
      <c r="E426" s="872">
        <v>56400</v>
      </c>
      <c r="F426" s="875"/>
      <c r="G426" s="869"/>
      <c r="H426" s="872"/>
      <c r="I426" s="834"/>
      <c r="J426" s="834"/>
      <c r="K426" s="834"/>
      <c r="L426" s="834"/>
      <c r="M426" s="1041">
        <v>480000</v>
      </c>
      <c r="N426" s="898"/>
    </row>
    <row r="427" spans="1:14" ht="24.95" customHeight="1" x14ac:dyDescent="0.25">
      <c r="A427" s="970">
        <v>9</v>
      </c>
      <c r="B427" s="874" t="s">
        <v>1484</v>
      </c>
      <c r="C427" s="873" t="s">
        <v>1001</v>
      </c>
      <c r="D427" s="872">
        <v>398840.16</v>
      </c>
      <c r="E427" s="872">
        <v>56400</v>
      </c>
      <c r="F427" s="875"/>
      <c r="G427" s="869"/>
      <c r="H427" s="872"/>
      <c r="I427" s="834"/>
      <c r="J427" s="834"/>
      <c r="K427" s="834"/>
      <c r="L427" s="834"/>
      <c r="M427" s="1041">
        <v>480000</v>
      </c>
      <c r="N427" s="898"/>
    </row>
    <row r="428" spans="1:14" ht="24.95" customHeight="1" x14ac:dyDescent="0.25">
      <c r="A428" s="970">
        <v>10</v>
      </c>
      <c r="B428" s="874" t="s">
        <v>1485</v>
      </c>
      <c r="C428" s="873" t="s">
        <v>1001</v>
      </c>
      <c r="D428" s="872">
        <v>398840.16</v>
      </c>
      <c r="E428" s="872">
        <v>56400</v>
      </c>
      <c r="F428" s="875"/>
      <c r="G428" s="869"/>
      <c r="H428" s="872"/>
      <c r="I428" s="834"/>
      <c r="J428" s="834"/>
      <c r="K428" s="834"/>
      <c r="L428" s="834"/>
      <c r="M428" s="1041">
        <v>480000</v>
      </c>
      <c r="N428" s="898"/>
    </row>
    <row r="429" spans="1:14" ht="24.95" customHeight="1" x14ac:dyDescent="0.25">
      <c r="A429" s="970">
        <v>11</v>
      </c>
      <c r="B429" s="874" t="s">
        <v>1486</v>
      </c>
      <c r="C429" s="873" t="s">
        <v>1001</v>
      </c>
      <c r="D429" s="872">
        <v>398840.16</v>
      </c>
      <c r="E429" s="872">
        <v>56400</v>
      </c>
      <c r="F429" s="875"/>
      <c r="G429" s="869"/>
      <c r="H429" s="872"/>
      <c r="I429" s="834"/>
      <c r="J429" s="834"/>
      <c r="K429" s="834"/>
      <c r="L429" s="834"/>
      <c r="M429" s="1041">
        <v>480000</v>
      </c>
      <c r="N429" s="898"/>
    </row>
    <row r="430" spans="1:14" ht="24.95" customHeight="1" x14ac:dyDescent="0.25">
      <c r="A430" s="970">
        <v>12</v>
      </c>
      <c r="B430" s="874" t="s">
        <v>1487</v>
      </c>
      <c r="C430" s="873" t="s">
        <v>1001</v>
      </c>
      <c r="D430" s="872">
        <v>398840.16</v>
      </c>
      <c r="E430" s="872">
        <v>56400</v>
      </c>
      <c r="F430" s="875"/>
      <c r="G430" s="869"/>
      <c r="H430" s="872"/>
      <c r="I430" s="834"/>
      <c r="J430" s="834"/>
      <c r="K430" s="834"/>
      <c r="L430" s="834"/>
      <c r="M430" s="1041">
        <v>480000</v>
      </c>
      <c r="N430" s="898"/>
    </row>
    <row r="431" spans="1:14" ht="24.95" customHeight="1" x14ac:dyDescent="0.25">
      <c r="A431" s="970">
        <v>13</v>
      </c>
      <c r="B431" s="874" t="s">
        <v>1488</v>
      </c>
      <c r="C431" s="873" t="s">
        <v>1001</v>
      </c>
      <c r="D431" s="872">
        <v>398840.16</v>
      </c>
      <c r="E431" s="872">
        <v>56400</v>
      </c>
      <c r="F431" s="875"/>
      <c r="G431" s="869"/>
      <c r="H431" s="872"/>
      <c r="I431" s="834"/>
      <c r="J431" s="834"/>
      <c r="K431" s="834"/>
      <c r="L431" s="834"/>
      <c r="M431" s="1041">
        <v>480000</v>
      </c>
      <c r="N431" s="898"/>
    </row>
    <row r="432" spans="1:14" ht="24.95" customHeight="1" x14ac:dyDescent="0.25">
      <c r="A432" s="970">
        <v>14</v>
      </c>
      <c r="B432" s="874" t="s">
        <v>1489</v>
      </c>
      <c r="C432" s="873" t="s">
        <v>1001</v>
      </c>
      <c r="D432" s="872">
        <v>398840.16</v>
      </c>
      <c r="E432" s="872">
        <v>56400</v>
      </c>
      <c r="F432" s="875"/>
      <c r="G432" s="869"/>
      <c r="H432" s="872"/>
      <c r="I432" s="834"/>
      <c r="J432" s="834"/>
      <c r="K432" s="834"/>
      <c r="L432" s="834"/>
      <c r="M432" s="1041">
        <v>480000</v>
      </c>
      <c r="N432" s="898"/>
    </row>
    <row r="433" spans="1:14" ht="24.95" customHeight="1" x14ac:dyDescent="0.25">
      <c r="A433" s="970">
        <v>15</v>
      </c>
      <c r="B433" s="874" t="s">
        <v>1490</v>
      </c>
      <c r="C433" s="873" t="s">
        <v>1001</v>
      </c>
      <c r="D433" s="872">
        <v>398840.16</v>
      </c>
      <c r="E433" s="872">
        <v>56400</v>
      </c>
      <c r="F433" s="875"/>
      <c r="G433" s="869"/>
      <c r="H433" s="872"/>
      <c r="I433" s="834"/>
      <c r="J433" s="834"/>
      <c r="K433" s="834"/>
      <c r="L433" s="834"/>
      <c r="M433" s="1041">
        <v>480000</v>
      </c>
      <c r="N433" s="898"/>
    </row>
    <row r="434" spans="1:14" ht="24.95" customHeight="1" x14ac:dyDescent="0.25">
      <c r="A434" s="970">
        <v>16</v>
      </c>
      <c r="B434" s="874" t="s">
        <v>1491</v>
      </c>
      <c r="C434" s="873" t="s">
        <v>1001</v>
      </c>
      <c r="D434" s="872">
        <v>398840.16</v>
      </c>
      <c r="E434" s="872">
        <v>56400</v>
      </c>
      <c r="F434" s="875"/>
      <c r="G434" s="869"/>
      <c r="H434" s="872"/>
      <c r="I434" s="834"/>
      <c r="J434" s="834"/>
      <c r="K434" s="834"/>
      <c r="L434" s="834"/>
      <c r="M434" s="1041">
        <v>480000</v>
      </c>
      <c r="N434" s="898"/>
    </row>
    <row r="435" spans="1:14" ht="24.95" customHeight="1" x14ac:dyDescent="0.25">
      <c r="A435" s="970">
        <v>17</v>
      </c>
      <c r="B435" s="874" t="s">
        <v>1492</v>
      </c>
      <c r="C435" s="873" t="s">
        <v>1001</v>
      </c>
      <c r="D435" s="872">
        <v>398840.16</v>
      </c>
      <c r="E435" s="872">
        <v>56400</v>
      </c>
      <c r="F435" s="875"/>
      <c r="G435" s="869"/>
      <c r="H435" s="872"/>
      <c r="I435" s="834"/>
      <c r="J435" s="834"/>
      <c r="K435" s="834"/>
      <c r="L435" s="834"/>
      <c r="M435" s="1041">
        <v>480000</v>
      </c>
      <c r="N435" s="898"/>
    </row>
    <row r="436" spans="1:14" ht="24.95" customHeight="1" x14ac:dyDescent="0.25">
      <c r="A436" s="970">
        <v>18</v>
      </c>
      <c r="B436" s="870" t="s">
        <v>1493</v>
      </c>
      <c r="C436" s="873" t="s">
        <v>1001</v>
      </c>
      <c r="D436" s="872">
        <v>398840.16</v>
      </c>
      <c r="E436" s="872">
        <v>56400</v>
      </c>
      <c r="F436" s="872"/>
      <c r="G436" s="869"/>
      <c r="H436" s="872"/>
      <c r="I436" s="834"/>
      <c r="J436" s="834"/>
      <c r="K436" s="834"/>
      <c r="L436" s="834"/>
      <c r="M436" s="1041">
        <v>480000</v>
      </c>
      <c r="N436" s="898"/>
    </row>
    <row r="437" spans="1:14" ht="24.95" customHeight="1" x14ac:dyDescent="0.25">
      <c r="A437" s="970">
        <v>19</v>
      </c>
      <c r="B437" s="870" t="s">
        <v>1494</v>
      </c>
      <c r="C437" s="873" t="s">
        <v>1001</v>
      </c>
      <c r="D437" s="872">
        <v>398840.16</v>
      </c>
      <c r="E437" s="872">
        <v>56400</v>
      </c>
      <c r="F437" s="872"/>
      <c r="G437" s="869"/>
      <c r="H437" s="872"/>
      <c r="I437" s="834"/>
      <c r="J437" s="834"/>
      <c r="K437" s="834"/>
      <c r="L437" s="834"/>
      <c r="M437" s="1041">
        <v>480000</v>
      </c>
      <c r="N437" s="898"/>
    </row>
    <row r="438" spans="1:14" ht="24.95" customHeight="1" x14ac:dyDescent="0.25">
      <c r="A438" s="970">
        <v>20</v>
      </c>
      <c r="B438" s="870" t="s">
        <v>1495</v>
      </c>
      <c r="C438" s="873" t="s">
        <v>1001</v>
      </c>
      <c r="D438" s="872">
        <v>398840.16</v>
      </c>
      <c r="E438" s="872">
        <v>56400</v>
      </c>
      <c r="F438" s="872"/>
      <c r="G438" s="869"/>
      <c r="H438" s="872"/>
      <c r="I438" s="834"/>
      <c r="J438" s="834"/>
      <c r="K438" s="834"/>
      <c r="L438" s="834"/>
      <c r="M438" s="1041">
        <v>480000</v>
      </c>
      <c r="N438" s="898"/>
    </row>
    <row r="439" spans="1:14" ht="24.95" customHeight="1" x14ac:dyDescent="0.25">
      <c r="A439" s="970">
        <v>21</v>
      </c>
      <c r="B439" s="870" t="s">
        <v>1496</v>
      </c>
      <c r="C439" s="873" t="s">
        <v>1001</v>
      </c>
      <c r="D439" s="872">
        <v>398840.16</v>
      </c>
      <c r="E439" s="872">
        <v>56400</v>
      </c>
      <c r="F439" s="872"/>
      <c r="G439" s="869"/>
      <c r="H439" s="872"/>
      <c r="I439" s="834"/>
      <c r="J439" s="834"/>
      <c r="K439" s="834"/>
      <c r="L439" s="834"/>
      <c r="M439" s="1041">
        <v>480000</v>
      </c>
      <c r="N439" s="898"/>
    </row>
    <row r="440" spans="1:14" ht="24.95" customHeight="1" x14ac:dyDescent="0.25">
      <c r="A440" s="970">
        <v>22</v>
      </c>
      <c r="B440" s="870" t="s">
        <v>1497</v>
      </c>
      <c r="C440" s="877" t="s">
        <v>1002</v>
      </c>
      <c r="D440" s="872">
        <v>397531.68</v>
      </c>
      <c r="E440" s="872">
        <v>56400</v>
      </c>
      <c r="F440" s="872"/>
      <c r="G440" s="869"/>
      <c r="H440" s="872"/>
      <c r="I440" s="834"/>
      <c r="J440" s="834"/>
      <c r="K440" s="834"/>
      <c r="L440" s="834"/>
      <c r="M440" s="1041">
        <v>480000</v>
      </c>
      <c r="N440" s="898"/>
    </row>
    <row r="441" spans="1:14" ht="24.95" customHeight="1" x14ac:dyDescent="0.25">
      <c r="A441" s="970">
        <v>23</v>
      </c>
      <c r="B441" s="870" t="s">
        <v>1160</v>
      </c>
      <c r="C441" s="877" t="s">
        <v>1002</v>
      </c>
      <c r="D441" s="872">
        <v>397531.68</v>
      </c>
      <c r="E441" s="872">
        <v>56400</v>
      </c>
      <c r="F441" s="872"/>
      <c r="G441" s="869"/>
      <c r="H441" s="872"/>
      <c r="I441" s="834"/>
      <c r="J441" s="834"/>
      <c r="K441" s="834"/>
      <c r="L441" s="834"/>
      <c r="M441" s="1041">
        <v>480000</v>
      </c>
      <c r="N441" s="898"/>
    </row>
    <row r="442" spans="1:14" ht="24.95" customHeight="1" x14ac:dyDescent="0.25">
      <c r="A442" s="970">
        <v>24</v>
      </c>
      <c r="B442" s="870" t="s">
        <v>1498</v>
      </c>
      <c r="C442" s="877" t="s">
        <v>1002</v>
      </c>
      <c r="D442" s="872">
        <v>397531.68</v>
      </c>
      <c r="E442" s="872">
        <v>56400</v>
      </c>
      <c r="F442" s="872"/>
      <c r="G442" s="869"/>
      <c r="H442" s="872"/>
      <c r="I442" s="834"/>
      <c r="J442" s="834"/>
      <c r="K442" s="834"/>
      <c r="L442" s="834"/>
      <c r="M442" s="1041">
        <v>480000</v>
      </c>
      <c r="N442" s="898"/>
    </row>
    <row r="443" spans="1:14" ht="24.95" customHeight="1" x14ac:dyDescent="0.25">
      <c r="A443" s="970">
        <v>25</v>
      </c>
      <c r="B443" s="870" t="s">
        <v>1499</v>
      </c>
      <c r="C443" s="877" t="s">
        <v>1002</v>
      </c>
      <c r="D443" s="872">
        <v>397531.68</v>
      </c>
      <c r="E443" s="872">
        <v>56400</v>
      </c>
      <c r="F443" s="872"/>
      <c r="G443" s="869"/>
      <c r="H443" s="872"/>
      <c r="I443" s="834"/>
      <c r="J443" s="834"/>
      <c r="K443" s="834"/>
      <c r="L443" s="834"/>
      <c r="M443" s="1041">
        <v>480000</v>
      </c>
      <c r="N443" s="898"/>
    </row>
    <row r="444" spans="1:14" ht="24.95" customHeight="1" x14ac:dyDescent="0.25">
      <c r="A444" s="970">
        <v>26</v>
      </c>
      <c r="B444" s="870" t="s">
        <v>1500</v>
      </c>
      <c r="C444" s="877" t="s">
        <v>1002</v>
      </c>
      <c r="D444" s="872">
        <v>397531.68</v>
      </c>
      <c r="E444" s="872">
        <v>56400</v>
      </c>
      <c r="F444" s="872"/>
      <c r="G444" s="869"/>
      <c r="H444" s="872"/>
      <c r="I444" s="834"/>
      <c r="J444" s="834"/>
      <c r="K444" s="834"/>
      <c r="L444" s="834"/>
      <c r="M444" s="1041">
        <v>480000</v>
      </c>
      <c r="N444" s="898"/>
    </row>
    <row r="445" spans="1:14" ht="24.95" customHeight="1" x14ac:dyDescent="0.25">
      <c r="A445" s="970">
        <v>27</v>
      </c>
      <c r="B445" s="870" t="s">
        <v>1501</v>
      </c>
      <c r="C445" s="877" t="s">
        <v>1002</v>
      </c>
      <c r="D445" s="872">
        <v>397531.68</v>
      </c>
      <c r="E445" s="872">
        <v>56400</v>
      </c>
      <c r="F445" s="872"/>
      <c r="G445" s="869"/>
      <c r="H445" s="872"/>
      <c r="I445" s="834"/>
      <c r="J445" s="834"/>
      <c r="K445" s="834"/>
      <c r="L445" s="834"/>
      <c r="M445" s="1041">
        <v>480000</v>
      </c>
      <c r="N445" s="898"/>
    </row>
    <row r="446" spans="1:14" ht="24.95" customHeight="1" x14ac:dyDescent="0.25">
      <c r="A446" s="970">
        <v>28</v>
      </c>
      <c r="B446" s="870" t="s">
        <v>1502</v>
      </c>
      <c r="C446" s="877" t="s">
        <v>1002</v>
      </c>
      <c r="D446" s="872">
        <v>397531.68</v>
      </c>
      <c r="E446" s="872">
        <v>56400</v>
      </c>
      <c r="F446" s="872"/>
      <c r="G446" s="869"/>
      <c r="H446" s="872"/>
      <c r="I446" s="834"/>
      <c r="J446" s="834"/>
      <c r="K446" s="834"/>
      <c r="L446" s="834"/>
      <c r="M446" s="1041">
        <v>480000</v>
      </c>
      <c r="N446" s="898"/>
    </row>
    <row r="447" spans="1:14" ht="24.95" customHeight="1" x14ac:dyDescent="0.25">
      <c r="A447" s="970">
        <v>29</v>
      </c>
      <c r="B447" s="870" t="s">
        <v>1503</v>
      </c>
      <c r="C447" s="877" t="s">
        <v>1002</v>
      </c>
      <c r="D447" s="872">
        <v>397531.68</v>
      </c>
      <c r="E447" s="872">
        <v>56400</v>
      </c>
      <c r="F447" s="872"/>
      <c r="G447" s="869"/>
      <c r="H447" s="872"/>
      <c r="I447" s="834"/>
      <c r="J447" s="834"/>
      <c r="K447" s="834"/>
      <c r="L447" s="834"/>
      <c r="M447" s="1041">
        <v>480000</v>
      </c>
      <c r="N447" s="898"/>
    </row>
    <row r="448" spans="1:14" ht="24.95" customHeight="1" x14ac:dyDescent="0.25">
      <c r="A448" s="970">
        <v>30</v>
      </c>
      <c r="B448" s="870" t="s">
        <v>1504</v>
      </c>
      <c r="C448" s="877" t="s">
        <v>1002</v>
      </c>
      <c r="D448" s="872">
        <v>397531.68</v>
      </c>
      <c r="E448" s="872">
        <v>56400</v>
      </c>
      <c r="F448" s="872"/>
      <c r="G448" s="869"/>
      <c r="H448" s="872"/>
      <c r="I448" s="834"/>
      <c r="J448" s="834"/>
      <c r="K448" s="834"/>
      <c r="L448" s="834"/>
      <c r="M448" s="1041">
        <v>480000</v>
      </c>
      <c r="N448" s="898"/>
    </row>
    <row r="449" spans="1:14" ht="24.95" customHeight="1" x14ac:dyDescent="0.25">
      <c r="A449" s="970">
        <v>31</v>
      </c>
      <c r="B449" s="870" t="s">
        <v>1505</v>
      </c>
      <c r="C449" s="877" t="s">
        <v>1002</v>
      </c>
      <c r="D449" s="872">
        <v>397531.68</v>
      </c>
      <c r="E449" s="872">
        <v>56400</v>
      </c>
      <c r="F449" s="872"/>
      <c r="G449" s="869"/>
      <c r="H449" s="872"/>
      <c r="I449" s="834"/>
      <c r="J449" s="834"/>
      <c r="K449" s="834"/>
      <c r="L449" s="834"/>
      <c r="M449" s="1041">
        <v>480000</v>
      </c>
      <c r="N449" s="898"/>
    </row>
    <row r="450" spans="1:14" ht="24.95" customHeight="1" x14ac:dyDescent="0.25">
      <c r="A450" s="970">
        <v>32</v>
      </c>
      <c r="B450" s="870" t="s">
        <v>1506</v>
      </c>
      <c r="C450" s="877" t="s">
        <v>1002</v>
      </c>
      <c r="D450" s="872">
        <v>397531.68</v>
      </c>
      <c r="E450" s="872">
        <v>56400</v>
      </c>
      <c r="F450" s="872"/>
      <c r="G450" s="869"/>
      <c r="H450" s="872"/>
      <c r="I450" s="834"/>
      <c r="J450" s="834"/>
      <c r="K450" s="834"/>
      <c r="L450" s="834"/>
      <c r="M450" s="1041">
        <v>480000</v>
      </c>
      <c r="N450" s="898"/>
    </row>
    <row r="451" spans="1:14" ht="24.95" customHeight="1" x14ac:dyDescent="0.25">
      <c r="A451" s="970">
        <v>33</v>
      </c>
      <c r="B451" s="870" t="s">
        <v>1507</v>
      </c>
      <c r="C451" s="877" t="s">
        <v>1002</v>
      </c>
      <c r="D451" s="872">
        <v>397531.68</v>
      </c>
      <c r="E451" s="872">
        <v>56400</v>
      </c>
      <c r="F451" s="872"/>
      <c r="G451" s="869"/>
      <c r="H451" s="872"/>
      <c r="I451" s="834"/>
      <c r="J451" s="834"/>
      <c r="K451" s="834"/>
      <c r="L451" s="834"/>
      <c r="M451" s="1041">
        <v>480000</v>
      </c>
      <c r="N451" s="898"/>
    </row>
    <row r="452" spans="1:14" ht="24.95" customHeight="1" x14ac:dyDescent="0.25">
      <c r="A452" s="970">
        <v>34</v>
      </c>
      <c r="B452" s="870" t="s">
        <v>1508</v>
      </c>
      <c r="C452" s="877" t="s">
        <v>1002</v>
      </c>
      <c r="D452" s="872">
        <v>397531.68</v>
      </c>
      <c r="E452" s="872">
        <v>56400</v>
      </c>
      <c r="F452" s="872"/>
      <c r="G452" s="869"/>
      <c r="H452" s="872"/>
      <c r="I452" s="834"/>
      <c r="J452" s="834"/>
      <c r="K452" s="834"/>
      <c r="L452" s="834"/>
      <c r="M452" s="1041">
        <v>480000</v>
      </c>
      <c r="N452" s="898"/>
    </row>
    <row r="453" spans="1:14" ht="24.95" customHeight="1" x14ac:dyDescent="0.25">
      <c r="A453" s="970">
        <v>35</v>
      </c>
      <c r="B453" s="870" t="s">
        <v>1509</v>
      </c>
      <c r="C453" s="877" t="s">
        <v>1002</v>
      </c>
      <c r="D453" s="872">
        <v>397531.68</v>
      </c>
      <c r="E453" s="872">
        <v>56400</v>
      </c>
      <c r="F453" s="872"/>
      <c r="G453" s="869"/>
      <c r="H453" s="872"/>
      <c r="I453" s="834"/>
      <c r="J453" s="834"/>
      <c r="K453" s="834"/>
      <c r="L453" s="834"/>
      <c r="M453" s="1041">
        <v>480000</v>
      </c>
      <c r="N453" s="898"/>
    </row>
    <row r="454" spans="1:14" ht="24.95" customHeight="1" x14ac:dyDescent="0.25">
      <c r="A454" s="970">
        <v>36</v>
      </c>
      <c r="B454" s="870" t="s">
        <v>1510</v>
      </c>
      <c r="C454" s="877" t="s">
        <v>1002</v>
      </c>
      <c r="D454" s="872">
        <v>397531.68</v>
      </c>
      <c r="E454" s="872">
        <v>56400</v>
      </c>
      <c r="F454" s="869"/>
      <c r="G454" s="869"/>
      <c r="H454" s="872"/>
      <c r="I454" s="834"/>
      <c r="J454" s="834"/>
      <c r="K454" s="834"/>
      <c r="L454" s="834"/>
      <c r="M454" s="1041">
        <v>480000</v>
      </c>
      <c r="N454" s="898"/>
    </row>
    <row r="455" spans="1:14" ht="24.95" customHeight="1" x14ac:dyDescent="0.25">
      <c r="A455" s="970">
        <v>37</v>
      </c>
      <c r="B455" s="870" t="s">
        <v>1511</v>
      </c>
      <c r="C455" s="877" t="s">
        <v>1002</v>
      </c>
      <c r="D455" s="872">
        <v>397531.68</v>
      </c>
      <c r="E455" s="872">
        <v>56400</v>
      </c>
      <c r="F455" s="869"/>
      <c r="G455" s="869"/>
      <c r="H455" s="872"/>
      <c r="I455" s="834"/>
      <c r="J455" s="834"/>
      <c r="K455" s="834"/>
      <c r="L455" s="834"/>
      <c r="M455" s="1041">
        <v>480000</v>
      </c>
      <c r="N455" s="898"/>
    </row>
    <row r="456" spans="1:14" ht="24.95" customHeight="1" x14ac:dyDescent="0.25">
      <c r="A456" s="970">
        <v>38</v>
      </c>
      <c r="B456" s="870" t="s">
        <v>1512</v>
      </c>
      <c r="C456" s="877" t="s">
        <v>1002</v>
      </c>
      <c r="D456" s="872">
        <v>397531.68</v>
      </c>
      <c r="E456" s="872">
        <v>56400</v>
      </c>
      <c r="F456" s="869"/>
      <c r="G456" s="869"/>
      <c r="H456" s="872"/>
      <c r="I456" s="834"/>
      <c r="J456" s="834"/>
      <c r="K456" s="834"/>
      <c r="L456" s="834"/>
      <c r="M456" s="1041">
        <v>480000</v>
      </c>
      <c r="N456" s="898"/>
    </row>
    <row r="457" spans="1:14" ht="24.95" customHeight="1" x14ac:dyDescent="0.25">
      <c r="A457" s="970">
        <v>39</v>
      </c>
      <c r="B457" s="870" t="s">
        <v>1513</v>
      </c>
      <c r="C457" s="877" t="s">
        <v>1002</v>
      </c>
      <c r="D457" s="872">
        <v>397531.68</v>
      </c>
      <c r="E457" s="872">
        <v>56400</v>
      </c>
      <c r="F457" s="869"/>
      <c r="G457" s="869"/>
      <c r="H457" s="872"/>
      <c r="I457" s="834"/>
      <c r="J457" s="834"/>
      <c r="K457" s="834"/>
      <c r="L457" s="834"/>
      <c r="M457" s="1041">
        <v>480000</v>
      </c>
      <c r="N457" s="898"/>
    </row>
    <row r="458" spans="1:14" ht="24.95" customHeight="1" x14ac:dyDescent="0.25">
      <c r="A458" s="970">
        <v>40</v>
      </c>
      <c r="B458" s="870" t="s">
        <v>1514</v>
      </c>
      <c r="C458" s="877" t="s">
        <v>1003</v>
      </c>
      <c r="D458" s="872">
        <v>413482.56</v>
      </c>
      <c r="E458" s="872">
        <v>56400</v>
      </c>
      <c r="F458" s="869"/>
      <c r="G458" s="869"/>
      <c r="H458" s="872"/>
      <c r="I458" s="834"/>
      <c r="J458" s="834"/>
      <c r="K458" s="834"/>
      <c r="L458" s="834"/>
      <c r="M458" s="1041">
        <v>480000</v>
      </c>
      <c r="N458" s="898"/>
    </row>
    <row r="459" spans="1:14" ht="24.95" customHeight="1" x14ac:dyDescent="0.25">
      <c r="A459" s="970">
        <v>41</v>
      </c>
      <c r="B459" s="870" t="s">
        <v>1515</v>
      </c>
      <c r="C459" s="877" t="s">
        <v>1003</v>
      </c>
      <c r="D459" s="872">
        <v>413482.56</v>
      </c>
      <c r="E459" s="872">
        <v>56400</v>
      </c>
      <c r="F459" s="869"/>
      <c r="G459" s="869"/>
      <c r="H459" s="872"/>
      <c r="I459" s="834"/>
      <c r="J459" s="834"/>
      <c r="K459" s="834"/>
      <c r="L459" s="834"/>
      <c r="M459" s="1041">
        <v>480000</v>
      </c>
      <c r="N459" s="898"/>
    </row>
    <row r="460" spans="1:14" ht="24.95" customHeight="1" x14ac:dyDescent="0.25">
      <c r="A460" s="970">
        <v>42</v>
      </c>
      <c r="B460" s="870" t="s">
        <v>1516</v>
      </c>
      <c r="C460" s="877" t="s">
        <v>1003</v>
      </c>
      <c r="D460" s="872">
        <v>413482.56</v>
      </c>
      <c r="E460" s="872">
        <v>56400</v>
      </c>
      <c r="F460" s="869"/>
      <c r="G460" s="869"/>
      <c r="H460" s="872"/>
      <c r="I460" s="834"/>
      <c r="J460" s="834"/>
      <c r="K460" s="834"/>
      <c r="L460" s="834"/>
      <c r="M460" s="1041">
        <v>480000</v>
      </c>
      <c r="N460" s="898"/>
    </row>
    <row r="461" spans="1:14" ht="24.95" customHeight="1" x14ac:dyDescent="0.25">
      <c r="A461" s="970">
        <v>43</v>
      </c>
      <c r="B461" s="870" t="s">
        <v>1517</v>
      </c>
      <c r="C461" s="877" t="s">
        <v>1003</v>
      </c>
      <c r="D461" s="872">
        <v>413482.56</v>
      </c>
      <c r="E461" s="872">
        <v>56400</v>
      </c>
      <c r="F461" s="869"/>
      <c r="G461" s="869"/>
      <c r="H461" s="872"/>
      <c r="I461" s="834"/>
      <c r="J461" s="834"/>
      <c r="K461" s="834"/>
      <c r="L461" s="834"/>
      <c r="M461" s="1041">
        <v>480000</v>
      </c>
      <c r="N461" s="898"/>
    </row>
    <row r="462" spans="1:14" ht="24.95" customHeight="1" x14ac:dyDescent="0.25">
      <c r="A462" s="970">
        <v>44</v>
      </c>
      <c r="B462" s="870" t="s">
        <v>1518</v>
      </c>
      <c r="C462" s="877" t="s">
        <v>1003</v>
      </c>
      <c r="D462" s="872">
        <v>413482.56</v>
      </c>
      <c r="E462" s="872">
        <v>56400</v>
      </c>
      <c r="F462" s="869"/>
      <c r="G462" s="869"/>
      <c r="H462" s="872"/>
      <c r="I462" s="834"/>
      <c r="J462" s="834"/>
      <c r="K462" s="834"/>
      <c r="L462" s="834"/>
      <c r="M462" s="1041">
        <v>480000</v>
      </c>
      <c r="N462" s="898"/>
    </row>
    <row r="463" spans="1:14" ht="24.95" customHeight="1" x14ac:dyDescent="0.25">
      <c r="A463" s="970">
        <v>45</v>
      </c>
      <c r="B463" s="870" t="s">
        <v>1519</v>
      </c>
      <c r="C463" s="877" t="s">
        <v>1003</v>
      </c>
      <c r="D463" s="872">
        <v>413482.56</v>
      </c>
      <c r="E463" s="872">
        <v>56400</v>
      </c>
      <c r="F463" s="869"/>
      <c r="G463" s="869"/>
      <c r="H463" s="872"/>
      <c r="I463" s="834"/>
      <c r="J463" s="834"/>
      <c r="K463" s="834"/>
      <c r="L463" s="834"/>
      <c r="M463" s="1041">
        <v>480000</v>
      </c>
      <c r="N463" s="898"/>
    </row>
    <row r="464" spans="1:14" ht="24.95" customHeight="1" x14ac:dyDescent="0.25">
      <c r="A464" s="970">
        <v>46</v>
      </c>
      <c r="B464" s="870" t="s">
        <v>1520</v>
      </c>
      <c r="C464" s="877" t="s">
        <v>1003</v>
      </c>
      <c r="D464" s="872">
        <v>413482.56</v>
      </c>
      <c r="E464" s="872">
        <v>56400</v>
      </c>
      <c r="F464" s="869"/>
      <c r="G464" s="869"/>
      <c r="H464" s="872"/>
      <c r="I464" s="834"/>
      <c r="J464" s="834"/>
      <c r="K464" s="834"/>
      <c r="L464" s="834"/>
      <c r="M464" s="1041">
        <v>480000</v>
      </c>
      <c r="N464" s="898"/>
    </row>
    <row r="465" spans="1:14" ht="24.95" customHeight="1" x14ac:dyDescent="0.25">
      <c r="A465" s="970">
        <v>47</v>
      </c>
      <c r="B465" s="870" t="s">
        <v>1521</v>
      </c>
      <c r="C465" s="877" t="s">
        <v>1003</v>
      </c>
      <c r="D465" s="872">
        <v>413482.56</v>
      </c>
      <c r="E465" s="872">
        <v>56400</v>
      </c>
      <c r="F465" s="869"/>
      <c r="G465" s="869"/>
      <c r="H465" s="872"/>
      <c r="I465" s="834"/>
      <c r="J465" s="834"/>
      <c r="K465" s="834"/>
      <c r="L465" s="834"/>
      <c r="M465" s="1041">
        <v>480000</v>
      </c>
      <c r="N465" s="898"/>
    </row>
    <row r="466" spans="1:14" ht="24.95" customHeight="1" x14ac:dyDescent="0.25">
      <c r="A466" s="970">
        <v>48</v>
      </c>
      <c r="B466" s="870" t="s">
        <v>1522</v>
      </c>
      <c r="C466" s="877" t="s">
        <v>1003</v>
      </c>
      <c r="D466" s="872"/>
      <c r="E466" s="872"/>
      <c r="F466" s="869"/>
      <c r="G466" s="869"/>
      <c r="H466" s="872"/>
      <c r="I466" s="834"/>
      <c r="J466" s="834"/>
      <c r="K466" s="834"/>
      <c r="L466" s="834"/>
      <c r="M466" s="1041"/>
      <c r="N466" s="898"/>
    </row>
    <row r="467" spans="1:14" ht="24.95" customHeight="1" x14ac:dyDescent="0.25">
      <c r="A467" s="970">
        <v>49</v>
      </c>
      <c r="B467" s="870" t="s">
        <v>1523</v>
      </c>
      <c r="C467" s="877" t="s">
        <v>1003</v>
      </c>
      <c r="D467" s="872"/>
      <c r="E467" s="872"/>
      <c r="F467" s="869"/>
      <c r="G467" s="869"/>
      <c r="H467" s="872"/>
      <c r="I467" s="834"/>
      <c r="J467" s="834"/>
      <c r="K467" s="834"/>
      <c r="L467" s="834"/>
      <c r="M467" s="1041"/>
      <c r="N467" s="898"/>
    </row>
    <row r="468" spans="1:14" ht="24.95" customHeight="1" x14ac:dyDescent="0.25">
      <c r="A468" s="970">
        <v>50</v>
      </c>
      <c r="B468" s="870" t="s">
        <v>1524</v>
      </c>
      <c r="C468" s="877" t="s">
        <v>1003</v>
      </c>
      <c r="D468" s="872"/>
      <c r="E468" s="872"/>
      <c r="F468" s="869"/>
      <c r="G468" s="869"/>
      <c r="H468" s="872"/>
      <c r="I468" s="834"/>
      <c r="J468" s="834"/>
      <c r="K468" s="834"/>
      <c r="L468" s="834"/>
      <c r="M468" s="1041"/>
      <c r="N468" s="898"/>
    </row>
    <row r="469" spans="1:14" ht="24.95" customHeight="1" x14ac:dyDescent="0.25">
      <c r="A469" s="970">
        <v>51</v>
      </c>
      <c r="B469" s="870" t="s">
        <v>1525</v>
      </c>
      <c r="C469" s="877" t="s">
        <v>1003</v>
      </c>
      <c r="D469" s="872"/>
      <c r="E469" s="872"/>
      <c r="F469" s="869"/>
      <c r="G469" s="869"/>
      <c r="H469" s="872"/>
      <c r="I469" s="834"/>
      <c r="J469" s="834"/>
      <c r="K469" s="834"/>
      <c r="L469" s="834"/>
      <c r="M469" s="1041"/>
      <c r="N469" s="898"/>
    </row>
    <row r="470" spans="1:14" ht="24.95" customHeight="1" x14ac:dyDescent="0.25">
      <c r="A470" s="970">
        <v>52</v>
      </c>
      <c r="B470" s="870" t="s">
        <v>1526</v>
      </c>
      <c r="C470" s="877" t="s">
        <v>1003</v>
      </c>
      <c r="D470" s="872"/>
      <c r="E470" s="872"/>
      <c r="F470" s="869"/>
      <c r="G470" s="869"/>
      <c r="H470" s="872"/>
      <c r="I470" s="834"/>
      <c r="J470" s="834"/>
      <c r="K470" s="834"/>
      <c r="L470" s="834"/>
      <c r="M470" s="1041"/>
      <c r="N470" s="898"/>
    </row>
    <row r="471" spans="1:14" ht="24.95" customHeight="1" x14ac:dyDescent="0.25">
      <c r="A471" s="970">
        <v>53</v>
      </c>
      <c r="B471" s="870" t="s">
        <v>1527</v>
      </c>
      <c r="C471" s="877" t="s">
        <v>1003</v>
      </c>
      <c r="D471" s="872">
        <v>413482.56</v>
      </c>
      <c r="E471" s="872">
        <v>56400</v>
      </c>
      <c r="F471" s="869"/>
      <c r="G471" s="869"/>
      <c r="H471" s="872"/>
      <c r="I471" s="834"/>
      <c r="J471" s="834"/>
      <c r="K471" s="834"/>
      <c r="L471" s="834"/>
      <c r="M471" s="1041">
        <v>480000</v>
      </c>
      <c r="N471" s="898"/>
    </row>
    <row r="472" spans="1:14" ht="24.95" customHeight="1" x14ac:dyDescent="0.25">
      <c r="A472" s="970">
        <v>54</v>
      </c>
      <c r="B472" s="870" t="s">
        <v>1528</v>
      </c>
      <c r="C472" s="877" t="s">
        <v>1003</v>
      </c>
      <c r="D472" s="872">
        <v>413482.56</v>
      </c>
      <c r="E472" s="872">
        <v>56400</v>
      </c>
      <c r="F472" s="869"/>
      <c r="G472" s="869"/>
      <c r="H472" s="872"/>
      <c r="I472" s="834"/>
      <c r="J472" s="834"/>
      <c r="K472" s="834"/>
      <c r="L472" s="834"/>
      <c r="M472" s="1041">
        <v>480000</v>
      </c>
      <c r="N472" s="898"/>
    </row>
    <row r="473" spans="1:14" ht="24.95" customHeight="1" x14ac:dyDescent="0.25">
      <c r="A473" s="970">
        <v>55</v>
      </c>
      <c r="B473" s="870" t="s">
        <v>1529</v>
      </c>
      <c r="C473" s="877" t="s">
        <v>1003</v>
      </c>
      <c r="D473" s="872">
        <v>413482.56</v>
      </c>
      <c r="E473" s="872">
        <v>56400</v>
      </c>
      <c r="F473" s="869"/>
      <c r="G473" s="869"/>
      <c r="H473" s="872"/>
      <c r="I473" s="834"/>
      <c r="J473" s="834"/>
      <c r="K473" s="834"/>
      <c r="L473" s="834"/>
      <c r="M473" s="1041">
        <v>480000</v>
      </c>
      <c r="N473" s="898"/>
    </row>
    <row r="474" spans="1:14" ht="24.95" customHeight="1" x14ac:dyDescent="0.25">
      <c r="A474" s="970">
        <v>56</v>
      </c>
      <c r="B474" s="870" t="s">
        <v>967</v>
      </c>
      <c r="C474" s="871" t="s">
        <v>1000</v>
      </c>
      <c r="D474" s="872">
        <v>337908.36</v>
      </c>
      <c r="E474" s="872">
        <v>56400</v>
      </c>
      <c r="F474" s="869"/>
      <c r="G474" s="869"/>
      <c r="H474" s="872"/>
      <c r="I474" s="834"/>
      <c r="J474" s="834"/>
      <c r="K474" s="834"/>
      <c r="L474" s="834"/>
      <c r="M474" s="1041">
        <v>480000</v>
      </c>
      <c r="N474" s="898"/>
    </row>
    <row r="475" spans="1:14" ht="24.95" customHeight="1" x14ac:dyDescent="0.25">
      <c r="A475" s="970">
        <v>57</v>
      </c>
      <c r="B475" s="870" t="s">
        <v>967</v>
      </c>
      <c r="C475" s="871" t="s">
        <v>1000</v>
      </c>
      <c r="D475" s="872">
        <v>337908.36</v>
      </c>
      <c r="E475" s="872">
        <v>56400</v>
      </c>
      <c r="F475" s="869"/>
      <c r="G475" s="869"/>
      <c r="H475" s="872"/>
      <c r="I475" s="834"/>
      <c r="J475" s="834"/>
      <c r="K475" s="834"/>
      <c r="L475" s="834"/>
      <c r="M475" s="1041">
        <v>480000</v>
      </c>
      <c r="N475" s="898"/>
    </row>
    <row r="476" spans="1:14" ht="24.95" customHeight="1" x14ac:dyDescent="0.25">
      <c r="A476" s="970">
        <v>58</v>
      </c>
      <c r="B476" s="870" t="s">
        <v>967</v>
      </c>
      <c r="C476" s="871" t="s">
        <v>1000</v>
      </c>
      <c r="D476" s="872">
        <v>337908.36</v>
      </c>
      <c r="E476" s="872">
        <v>56400</v>
      </c>
      <c r="F476" s="869"/>
      <c r="G476" s="869"/>
      <c r="H476" s="872"/>
      <c r="I476" s="834"/>
      <c r="J476" s="834"/>
      <c r="K476" s="834"/>
      <c r="L476" s="834"/>
      <c r="M476" s="1041">
        <v>480000</v>
      </c>
      <c r="N476" s="898"/>
    </row>
    <row r="477" spans="1:14" ht="24.95" customHeight="1" x14ac:dyDescent="0.25">
      <c r="A477" s="970">
        <v>59</v>
      </c>
      <c r="B477" s="870" t="s">
        <v>967</v>
      </c>
      <c r="C477" s="871" t="s">
        <v>1000</v>
      </c>
      <c r="D477" s="872">
        <v>337908.36</v>
      </c>
      <c r="E477" s="872">
        <v>56400</v>
      </c>
      <c r="F477" s="869"/>
      <c r="G477" s="869"/>
      <c r="H477" s="872"/>
      <c r="I477" s="834"/>
      <c r="J477" s="834"/>
      <c r="K477" s="834"/>
      <c r="L477" s="834"/>
      <c r="M477" s="1041">
        <v>480000</v>
      </c>
      <c r="N477" s="898"/>
    </row>
    <row r="478" spans="1:14" ht="24.95" customHeight="1" x14ac:dyDescent="0.25">
      <c r="A478" s="970">
        <v>60</v>
      </c>
      <c r="B478" s="870" t="s">
        <v>967</v>
      </c>
      <c r="C478" s="871" t="s">
        <v>1000</v>
      </c>
      <c r="D478" s="872">
        <v>337908.36</v>
      </c>
      <c r="E478" s="872">
        <v>56400</v>
      </c>
      <c r="F478" s="869"/>
      <c r="G478" s="869"/>
      <c r="H478" s="872"/>
      <c r="I478" s="834"/>
      <c r="J478" s="834"/>
      <c r="K478" s="834"/>
      <c r="L478" s="834"/>
      <c r="M478" s="1041">
        <v>480000</v>
      </c>
      <c r="N478" s="898"/>
    </row>
    <row r="479" spans="1:14" ht="24.95" customHeight="1" x14ac:dyDescent="0.25">
      <c r="A479" s="970">
        <v>61</v>
      </c>
      <c r="B479" s="870" t="s">
        <v>967</v>
      </c>
      <c r="C479" s="871" t="s">
        <v>1000</v>
      </c>
      <c r="D479" s="872">
        <v>337908.36</v>
      </c>
      <c r="E479" s="872">
        <v>56400</v>
      </c>
      <c r="F479" s="869"/>
      <c r="G479" s="869"/>
      <c r="H479" s="872"/>
      <c r="I479" s="834"/>
      <c r="J479" s="834"/>
      <c r="K479" s="834"/>
      <c r="L479" s="834"/>
      <c r="M479" s="1041">
        <v>480000</v>
      </c>
      <c r="N479" s="898"/>
    </row>
    <row r="480" spans="1:14" ht="24.95" customHeight="1" x14ac:dyDescent="0.25">
      <c r="A480" s="970">
        <v>62</v>
      </c>
      <c r="B480" s="870" t="s">
        <v>967</v>
      </c>
      <c r="C480" s="871" t="s">
        <v>1000</v>
      </c>
      <c r="D480" s="872">
        <v>337908.36</v>
      </c>
      <c r="E480" s="872">
        <v>56400</v>
      </c>
      <c r="F480" s="869"/>
      <c r="G480" s="869"/>
      <c r="H480" s="872"/>
      <c r="I480" s="834"/>
      <c r="J480" s="834"/>
      <c r="K480" s="834"/>
      <c r="L480" s="834"/>
      <c r="M480" s="1041">
        <v>480000</v>
      </c>
      <c r="N480" s="898"/>
    </row>
    <row r="481" spans="1:14" ht="24.95" customHeight="1" x14ac:dyDescent="0.25">
      <c r="A481" s="970">
        <v>63</v>
      </c>
      <c r="B481" s="870" t="s">
        <v>967</v>
      </c>
      <c r="C481" s="877" t="s">
        <v>1003</v>
      </c>
      <c r="D481" s="872">
        <v>413482.56</v>
      </c>
      <c r="E481" s="872">
        <v>56400</v>
      </c>
      <c r="F481" s="869"/>
      <c r="G481" s="869"/>
      <c r="H481" s="872"/>
      <c r="I481" s="834"/>
      <c r="J481" s="834"/>
      <c r="K481" s="834"/>
      <c r="L481" s="834"/>
      <c r="M481" s="1041">
        <v>480000</v>
      </c>
      <c r="N481" s="898"/>
    </row>
    <row r="482" spans="1:14" ht="24.95" customHeight="1" x14ac:dyDescent="0.25">
      <c r="A482" s="970">
        <v>64</v>
      </c>
      <c r="B482" s="870" t="s">
        <v>967</v>
      </c>
      <c r="C482" s="877" t="s">
        <v>1003</v>
      </c>
      <c r="D482" s="872">
        <v>413482.56</v>
      </c>
      <c r="E482" s="872">
        <v>56400</v>
      </c>
      <c r="F482" s="869"/>
      <c r="G482" s="869"/>
      <c r="H482" s="872"/>
      <c r="I482" s="834"/>
      <c r="J482" s="834"/>
      <c r="K482" s="834"/>
      <c r="L482" s="834"/>
      <c r="M482" s="1041">
        <v>480000</v>
      </c>
      <c r="N482" s="898"/>
    </row>
    <row r="483" spans="1:14" ht="24.95" customHeight="1" x14ac:dyDescent="0.25">
      <c r="A483" s="970">
        <v>65</v>
      </c>
      <c r="B483" s="870" t="s">
        <v>967</v>
      </c>
      <c r="C483" s="877" t="s">
        <v>1003</v>
      </c>
      <c r="D483" s="872">
        <v>413482.56</v>
      </c>
      <c r="E483" s="872">
        <v>56400</v>
      </c>
      <c r="F483" s="869"/>
      <c r="G483" s="869"/>
      <c r="H483" s="872"/>
      <c r="I483" s="834"/>
      <c r="J483" s="834"/>
      <c r="K483" s="834"/>
      <c r="L483" s="834"/>
      <c r="M483" s="1041">
        <v>480000</v>
      </c>
      <c r="N483" s="898"/>
    </row>
    <row r="484" spans="1:14" ht="24.95" customHeight="1" x14ac:dyDescent="0.25">
      <c r="A484" s="970">
        <v>66</v>
      </c>
      <c r="B484" s="870" t="s">
        <v>967</v>
      </c>
      <c r="C484" s="877" t="s">
        <v>1003</v>
      </c>
      <c r="D484" s="872">
        <v>413482.56</v>
      </c>
      <c r="E484" s="872">
        <v>56400</v>
      </c>
      <c r="F484" s="869"/>
      <c r="G484" s="869"/>
      <c r="H484" s="872"/>
      <c r="I484" s="834"/>
      <c r="J484" s="834"/>
      <c r="K484" s="834"/>
      <c r="L484" s="834"/>
      <c r="M484" s="1041">
        <v>480000</v>
      </c>
      <c r="N484" s="898"/>
    </row>
    <row r="485" spans="1:14" ht="24.95" customHeight="1" x14ac:dyDescent="0.25">
      <c r="A485" s="970">
        <v>67</v>
      </c>
      <c r="B485" s="870" t="s">
        <v>967</v>
      </c>
      <c r="C485" s="877" t="s">
        <v>1003</v>
      </c>
      <c r="D485" s="872">
        <v>413482.56</v>
      </c>
      <c r="E485" s="872">
        <v>56400</v>
      </c>
      <c r="F485" s="869"/>
      <c r="G485" s="869"/>
      <c r="H485" s="872"/>
      <c r="I485" s="834"/>
      <c r="J485" s="834"/>
      <c r="K485" s="834"/>
      <c r="L485" s="834"/>
      <c r="M485" s="1041">
        <v>480000</v>
      </c>
      <c r="N485" s="898"/>
    </row>
    <row r="486" spans="1:14" ht="24.95" customHeight="1" x14ac:dyDescent="0.25">
      <c r="A486" s="970">
        <v>68</v>
      </c>
      <c r="B486" s="870" t="s">
        <v>967</v>
      </c>
      <c r="C486" s="877" t="s">
        <v>1003</v>
      </c>
      <c r="D486" s="872">
        <v>413482.56</v>
      </c>
      <c r="E486" s="872">
        <v>56400</v>
      </c>
      <c r="F486" s="869"/>
      <c r="G486" s="869"/>
      <c r="H486" s="872"/>
      <c r="I486" s="834"/>
      <c r="J486" s="834"/>
      <c r="K486" s="834"/>
      <c r="L486" s="834"/>
      <c r="M486" s="1041">
        <v>480000</v>
      </c>
      <c r="N486" s="898"/>
    </row>
    <row r="487" spans="1:14" ht="24.95" customHeight="1" x14ac:dyDescent="0.25">
      <c r="A487" s="970">
        <v>69</v>
      </c>
      <c r="B487" s="870" t="s">
        <v>967</v>
      </c>
      <c r="C487" s="877" t="s">
        <v>1003</v>
      </c>
      <c r="D487" s="872">
        <v>413482.56</v>
      </c>
      <c r="E487" s="872">
        <v>56400</v>
      </c>
      <c r="F487" s="869"/>
      <c r="G487" s="869"/>
      <c r="H487" s="872"/>
      <c r="I487" s="834"/>
      <c r="J487" s="834"/>
      <c r="K487" s="834"/>
      <c r="L487" s="834"/>
      <c r="M487" s="1041">
        <v>480000</v>
      </c>
      <c r="N487" s="898"/>
    </row>
    <row r="488" spans="1:14" ht="24.95" customHeight="1" x14ac:dyDescent="0.25">
      <c r="A488" s="970">
        <v>70</v>
      </c>
      <c r="B488" s="870" t="s">
        <v>967</v>
      </c>
      <c r="C488" s="877" t="s">
        <v>1003</v>
      </c>
      <c r="D488" s="872">
        <v>413482.56</v>
      </c>
      <c r="E488" s="872">
        <v>56400</v>
      </c>
      <c r="F488" s="869"/>
      <c r="G488" s="869"/>
      <c r="H488" s="872"/>
      <c r="I488" s="834"/>
      <c r="J488" s="834"/>
      <c r="K488" s="834"/>
      <c r="L488" s="834"/>
      <c r="M488" s="1041">
        <v>480000</v>
      </c>
      <c r="N488" s="898"/>
    </row>
    <row r="489" spans="1:14" ht="24.95" customHeight="1" thickBot="1" x14ac:dyDescent="0.3">
      <c r="A489" s="997">
        <v>71</v>
      </c>
      <c r="B489" s="1134" t="s">
        <v>967</v>
      </c>
      <c r="C489" s="1135" t="s">
        <v>1003</v>
      </c>
      <c r="D489" s="1136">
        <v>413482.56</v>
      </c>
      <c r="E489" s="1136">
        <v>56400</v>
      </c>
      <c r="F489" s="1137"/>
      <c r="G489" s="1137"/>
      <c r="H489" s="1136"/>
      <c r="I489" s="837"/>
      <c r="J489" s="837"/>
      <c r="K489" s="837"/>
      <c r="L489" s="837"/>
      <c r="M489" s="1138">
        <v>480000</v>
      </c>
      <c r="N489" s="914"/>
    </row>
    <row r="490" spans="1:14" ht="24.95" customHeight="1" thickBot="1" x14ac:dyDescent="0.3">
      <c r="A490" s="1333" t="s">
        <v>993</v>
      </c>
      <c r="B490" s="1334"/>
      <c r="C490" s="1334"/>
      <c r="D490" s="1142">
        <f t="shared" ref="D490:N490" si="213">SUM(D419:D489)</f>
        <v>26166223.319999974</v>
      </c>
      <c r="E490" s="1142">
        <f t="shared" si="213"/>
        <v>3722400</v>
      </c>
      <c r="F490" s="1142">
        <f t="shared" si="213"/>
        <v>0</v>
      </c>
      <c r="G490" s="1142">
        <f t="shared" si="213"/>
        <v>0</v>
      </c>
      <c r="H490" s="1142">
        <f t="shared" si="213"/>
        <v>0</v>
      </c>
      <c r="I490" s="1142">
        <f t="shared" si="213"/>
        <v>0</v>
      </c>
      <c r="J490" s="1142">
        <f t="shared" si="213"/>
        <v>0</v>
      </c>
      <c r="K490" s="1142">
        <f t="shared" si="213"/>
        <v>0</v>
      </c>
      <c r="L490" s="1142">
        <f t="shared" si="213"/>
        <v>0</v>
      </c>
      <c r="M490" s="1142">
        <f t="shared" si="213"/>
        <v>31680000</v>
      </c>
      <c r="N490" s="1142">
        <f t="shared" si="213"/>
        <v>0</v>
      </c>
    </row>
    <row r="491" spans="1:14" ht="24.95" customHeight="1" x14ac:dyDescent="0.25">
      <c r="A491" s="961"/>
      <c r="B491" s="989" t="s">
        <v>1538</v>
      </c>
      <c r="C491" s="963" t="s">
        <v>1004</v>
      </c>
      <c r="D491" s="1132">
        <v>661238.28</v>
      </c>
      <c r="E491" s="1132">
        <v>56400</v>
      </c>
      <c r="F491" s="1143"/>
      <c r="G491" s="1143"/>
      <c r="H491" s="1143"/>
      <c r="I491" s="861"/>
      <c r="J491" s="861"/>
      <c r="K491" s="861"/>
      <c r="L491" s="861"/>
      <c r="M491" s="1133">
        <v>480000</v>
      </c>
      <c r="N491" s="896"/>
    </row>
    <row r="492" spans="1:14" ht="24.95" customHeight="1" x14ac:dyDescent="0.25">
      <c r="A492" s="970"/>
      <c r="B492" s="879" t="s">
        <v>1539</v>
      </c>
      <c r="C492" s="877" t="s">
        <v>1004</v>
      </c>
      <c r="D492" s="872">
        <v>661238.28</v>
      </c>
      <c r="E492" s="872">
        <v>56400</v>
      </c>
      <c r="F492" s="878"/>
      <c r="G492" s="878"/>
      <c r="H492" s="878"/>
      <c r="I492" s="834"/>
      <c r="J492" s="834"/>
      <c r="K492" s="834"/>
      <c r="L492" s="834"/>
      <c r="M492" s="1041">
        <v>480000</v>
      </c>
      <c r="N492" s="898"/>
    </row>
    <row r="493" spans="1:14" ht="24.95" customHeight="1" x14ac:dyDescent="0.25">
      <c r="A493" s="970"/>
      <c r="B493" s="879" t="s">
        <v>1540</v>
      </c>
      <c r="C493" s="877" t="s">
        <v>1004</v>
      </c>
      <c r="D493" s="872">
        <v>661238.28</v>
      </c>
      <c r="E493" s="872">
        <v>56400</v>
      </c>
      <c r="F493" s="878"/>
      <c r="G493" s="878"/>
      <c r="H493" s="878"/>
      <c r="I493" s="834"/>
      <c r="J493" s="834"/>
      <c r="K493" s="834"/>
      <c r="L493" s="834"/>
      <c r="M493" s="1041">
        <v>480000</v>
      </c>
      <c r="N493" s="898"/>
    </row>
    <row r="494" spans="1:14" ht="24.95" customHeight="1" x14ac:dyDescent="0.25">
      <c r="A494" s="970"/>
      <c r="B494" s="879" t="s">
        <v>1541</v>
      </c>
      <c r="C494" s="877" t="s">
        <v>1004</v>
      </c>
      <c r="D494" s="872">
        <v>661238.28</v>
      </c>
      <c r="E494" s="872">
        <v>56400</v>
      </c>
      <c r="F494" s="878"/>
      <c r="G494" s="878"/>
      <c r="H494" s="878"/>
      <c r="I494" s="834"/>
      <c r="J494" s="834"/>
      <c r="K494" s="834"/>
      <c r="L494" s="834"/>
      <c r="M494" s="1041">
        <v>480000</v>
      </c>
      <c r="N494" s="898"/>
    </row>
    <row r="495" spans="1:14" ht="24.95" customHeight="1" x14ac:dyDescent="0.25">
      <c r="A495" s="970"/>
      <c r="B495" s="879" t="s">
        <v>1542</v>
      </c>
      <c r="C495" s="877" t="s">
        <v>1004</v>
      </c>
      <c r="D495" s="872">
        <v>661238.28</v>
      </c>
      <c r="E495" s="872">
        <v>56400</v>
      </c>
      <c r="F495" s="878"/>
      <c r="G495" s="878"/>
      <c r="H495" s="878"/>
      <c r="I495" s="834"/>
      <c r="J495" s="834"/>
      <c r="K495" s="834"/>
      <c r="L495" s="834"/>
      <c r="M495" s="1041">
        <v>480000</v>
      </c>
      <c r="N495" s="898"/>
    </row>
    <row r="496" spans="1:14" ht="24.95" customHeight="1" x14ac:dyDescent="0.25">
      <c r="A496" s="970">
        <v>72</v>
      </c>
      <c r="B496" s="870" t="s">
        <v>1530</v>
      </c>
      <c r="C496" s="877" t="s">
        <v>1006</v>
      </c>
      <c r="D496" s="872">
        <v>768386.04</v>
      </c>
      <c r="E496" s="872">
        <v>56400</v>
      </c>
      <c r="F496" s="869"/>
      <c r="G496" s="869"/>
      <c r="H496" s="872"/>
      <c r="I496" s="834"/>
      <c r="J496" s="834"/>
      <c r="K496" s="834"/>
      <c r="L496" s="834"/>
      <c r="M496" s="1041">
        <v>480000</v>
      </c>
      <c r="N496" s="898"/>
    </row>
    <row r="497" spans="1:14" ht="24.95" customHeight="1" x14ac:dyDescent="0.25">
      <c r="A497" s="970">
        <v>73</v>
      </c>
      <c r="B497" s="870" t="s">
        <v>1531</v>
      </c>
      <c r="C497" s="877" t="s">
        <v>1006</v>
      </c>
      <c r="D497" s="872">
        <v>768386.04</v>
      </c>
      <c r="E497" s="872">
        <v>56400</v>
      </c>
      <c r="F497" s="869"/>
      <c r="G497" s="869"/>
      <c r="H497" s="872"/>
      <c r="I497" s="834"/>
      <c r="J497" s="834"/>
      <c r="K497" s="834"/>
      <c r="L497" s="834"/>
      <c r="M497" s="1041">
        <v>480000</v>
      </c>
      <c r="N497" s="898"/>
    </row>
    <row r="498" spans="1:14" ht="24.95" customHeight="1" x14ac:dyDescent="0.25">
      <c r="A498" s="970">
        <v>74</v>
      </c>
      <c r="B498" s="870" t="s">
        <v>1532</v>
      </c>
      <c r="C498" s="877" t="s">
        <v>1006</v>
      </c>
      <c r="D498" s="872">
        <v>768386.04</v>
      </c>
      <c r="E498" s="872">
        <v>56400</v>
      </c>
      <c r="F498" s="869"/>
      <c r="G498" s="869"/>
      <c r="H498" s="872"/>
      <c r="I498" s="834"/>
      <c r="J498" s="834"/>
      <c r="K498" s="834"/>
      <c r="L498" s="834"/>
      <c r="M498" s="1041">
        <v>480000</v>
      </c>
      <c r="N498" s="898"/>
    </row>
    <row r="499" spans="1:14" ht="24.95" customHeight="1" x14ac:dyDescent="0.25">
      <c r="A499" s="970">
        <v>75</v>
      </c>
      <c r="B499" s="870" t="s">
        <v>1533</v>
      </c>
      <c r="C499" s="877" t="s">
        <v>1006</v>
      </c>
      <c r="D499" s="872">
        <v>768386.04</v>
      </c>
      <c r="E499" s="872">
        <v>56400</v>
      </c>
      <c r="F499" s="869"/>
      <c r="G499" s="869"/>
      <c r="H499" s="872"/>
      <c r="I499" s="834"/>
      <c r="J499" s="834"/>
      <c r="K499" s="834"/>
      <c r="L499" s="834"/>
      <c r="M499" s="1041">
        <v>480000</v>
      </c>
      <c r="N499" s="898"/>
    </row>
    <row r="500" spans="1:14" ht="24.95" customHeight="1" x14ac:dyDescent="0.25">
      <c r="A500" s="970">
        <v>76</v>
      </c>
      <c r="B500" s="870" t="s">
        <v>1534</v>
      </c>
      <c r="C500" s="877" t="s">
        <v>1006</v>
      </c>
      <c r="D500" s="872">
        <v>768386.04</v>
      </c>
      <c r="E500" s="872">
        <v>56400</v>
      </c>
      <c r="F500" s="869"/>
      <c r="G500" s="869"/>
      <c r="H500" s="872"/>
      <c r="I500" s="834"/>
      <c r="J500" s="834"/>
      <c r="K500" s="834"/>
      <c r="L500" s="834"/>
      <c r="M500" s="1041">
        <v>480000</v>
      </c>
      <c r="N500" s="898"/>
    </row>
    <row r="501" spans="1:14" ht="24.95" customHeight="1" x14ac:dyDescent="0.25">
      <c r="A501" s="970">
        <v>77</v>
      </c>
      <c r="B501" s="870" t="s">
        <v>1535</v>
      </c>
      <c r="C501" s="877" t="s">
        <v>1006</v>
      </c>
      <c r="D501" s="872">
        <v>768386.04</v>
      </c>
      <c r="E501" s="872">
        <v>56400</v>
      </c>
      <c r="F501" s="869"/>
      <c r="G501" s="869"/>
      <c r="H501" s="872"/>
      <c r="I501" s="834"/>
      <c r="J501" s="834"/>
      <c r="K501" s="834"/>
      <c r="L501" s="834"/>
      <c r="M501" s="1041">
        <v>480000</v>
      </c>
      <c r="N501" s="898"/>
    </row>
    <row r="502" spans="1:14" ht="24.95" customHeight="1" x14ac:dyDescent="0.25">
      <c r="A502" s="970">
        <v>78</v>
      </c>
      <c r="B502" s="870" t="s">
        <v>1536</v>
      </c>
      <c r="C502" s="877" t="s">
        <v>1006</v>
      </c>
      <c r="D502" s="872">
        <v>768386.04</v>
      </c>
      <c r="E502" s="872">
        <v>56400</v>
      </c>
      <c r="F502" s="869"/>
      <c r="G502" s="869"/>
      <c r="H502" s="872"/>
      <c r="I502" s="834"/>
      <c r="J502" s="834"/>
      <c r="K502" s="834"/>
      <c r="L502" s="834"/>
      <c r="M502" s="1041">
        <v>480000</v>
      </c>
      <c r="N502" s="898"/>
    </row>
    <row r="503" spans="1:14" ht="24.95" customHeight="1" x14ac:dyDescent="0.25">
      <c r="A503" s="970">
        <v>79</v>
      </c>
      <c r="B503" s="870" t="s">
        <v>1537</v>
      </c>
      <c r="C503" s="877" t="s">
        <v>1006</v>
      </c>
      <c r="D503" s="872">
        <v>768386.04</v>
      </c>
      <c r="E503" s="872">
        <v>56400</v>
      </c>
      <c r="F503" s="869"/>
      <c r="G503" s="869"/>
      <c r="H503" s="872"/>
      <c r="I503" s="834"/>
      <c r="J503" s="834"/>
      <c r="K503" s="834"/>
      <c r="L503" s="834"/>
      <c r="M503" s="1041">
        <v>480000</v>
      </c>
      <c r="N503" s="898"/>
    </row>
    <row r="504" spans="1:14" ht="24.95" customHeight="1" x14ac:dyDescent="0.25">
      <c r="A504" s="970">
        <v>80</v>
      </c>
      <c r="B504" s="870" t="s">
        <v>1543</v>
      </c>
      <c r="C504" s="877" t="s">
        <v>1007</v>
      </c>
      <c r="D504" s="872">
        <v>1106647.92</v>
      </c>
      <c r="E504" s="872">
        <v>56400</v>
      </c>
      <c r="F504" s="869"/>
      <c r="G504" s="869"/>
      <c r="H504" s="872"/>
      <c r="I504" s="834"/>
      <c r="J504" s="834"/>
      <c r="K504" s="834"/>
      <c r="L504" s="834"/>
      <c r="M504" s="1041">
        <v>480000</v>
      </c>
      <c r="N504" s="898"/>
    </row>
    <row r="505" spans="1:14" ht="24.95" customHeight="1" x14ac:dyDescent="0.25">
      <c r="A505" s="970">
        <v>81</v>
      </c>
      <c r="B505" s="870" t="s">
        <v>1544</v>
      </c>
      <c r="C505" s="877" t="s">
        <v>1007</v>
      </c>
      <c r="D505" s="872">
        <v>1106647.92</v>
      </c>
      <c r="E505" s="872">
        <v>56400</v>
      </c>
      <c r="F505" s="869"/>
      <c r="G505" s="869"/>
      <c r="H505" s="872"/>
      <c r="I505" s="834"/>
      <c r="J505" s="834"/>
      <c r="K505" s="834"/>
      <c r="L505" s="834"/>
      <c r="M505" s="1041">
        <v>480000</v>
      </c>
      <c r="N505" s="898"/>
    </row>
    <row r="506" spans="1:14" ht="24.95" customHeight="1" x14ac:dyDescent="0.25">
      <c r="A506" s="970">
        <v>82</v>
      </c>
      <c r="B506" s="870" t="s">
        <v>1545</v>
      </c>
      <c r="C506" s="877" t="s">
        <v>1007</v>
      </c>
      <c r="D506" s="872">
        <v>1106647.92</v>
      </c>
      <c r="E506" s="872">
        <v>56400</v>
      </c>
      <c r="F506" s="869"/>
      <c r="G506" s="869"/>
      <c r="H506" s="872"/>
      <c r="I506" s="834"/>
      <c r="J506" s="834"/>
      <c r="K506" s="834"/>
      <c r="L506" s="834"/>
      <c r="M506" s="1041">
        <v>480000</v>
      </c>
      <c r="N506" s="898"/>
    </row>
    <row r="507" spans="1:14" ht="24.95" customHeight="1" x14ac:dyDescent="0.25">
      <c r="A507" s="970">
        <v>83</v>
      </c>
      <c r="B507" s="870" t="s">
        <v>1546</v>
      </c>
      <c r="C507" s="877" t="s">
        <v>1007</v>
      </c>
      <c r="D507" s="872">
        <v>1106647.92</v>
      </c>
      <c r="E507" s="872">
        <v>56400</v>
      </c>
      <c r="F507" s="869"/>
      <c r="G507" s="869"/>
      <c r="H507" s="872"/>
      <c r="I507" s="834"/>
      <c r="J507" s="834"/>
      <c r="K507" s="834"/>
      <c r="L507" s="834"/>
      <c r="M507" s="1041">
        <v>480000</v>
      </c>
      <c r="N507" s="898"/>
    </row>
    <row r="508" spans="1:14" ht="24.95" customHeight="1" x14ac:dyDescent="0.25">
      <c r="A508" s="970">
        <v>84</v>
      </c>
      <c r="B508" s="870" t="s">
        <v>1547</v>
      </c>
      <c r="C508" s="877" t="s">
        <v>1007</v>
      </c>
      <c r="D508" s="872">
        <v>1106647.92</v>
      </c>
      <c r="E508" s="872">
        <v>56400</v>
      </c>
      <c r="F508" s="869"/>
      <c r="G508" s="869"/>
      <c r="H508" s="872"/>
      <c r="I508" s="834"/>
      <c r="J508" s="834"/>
      <c r="K508" s="834"/>
      <c r="L508" s="834"/>
      <c r="M508" s="1041">
        <v>480000</v>
      </c>
      <c r="N508" s="898"/>
    </row>
    <row r="509" spans="1:14" ht="24.95" customHeight="1" x14ac:dyDescent="0.25">
      <c r="A509" s="970">
        <v>85</v>
      </c>
      <c r="B509" s="870" t="s">
        <v>1548</v>
      </c>
      <c r="C509" s="877" t="s">
        <v>1007</v>
      </c>
      <c r="D509" s="872">
        <v>1106647.92</v>
      </c>
      <c r="E509" s="872">
        <v>56400</v>
      </c>
      <c r="F509" s="869"/>
      <c r="G509" s="869"/>
      <c r="H509" s="872"/>
      <c r="I509" s="834"/>
      <c r="J509" s="834"/>
      <c r="K509" s="834"/>
      <c r="L509" s="834"/>
      <c r="M509" s="1041">
        <v>480000</v>
      </c>
      <c r="N509" s="898"/>
    </row>
    <row r="510" spans="1:14" ht="24.95" customHeight="1" x14ac:dyDescent="0.25">
      <c r="A510" s="970">
        <v>86</v>
      </c>
      <c r="B510" s="870" t="s">
        <v>1549</v>
      </c>
      <c r="C510" s="877" t="s">
        <v>1007</v>
      </c>
      <c r="D510" s="872">
        <v>1106647.92</v>
      </c>
      <c r="E510" s="872">
        <v>56400</v>
      </c>
      <c r="F510" s="869"/>
      <c r="G510" s="869"/>
      <c r="H510" s="872"/>
      <c r="I510" s="834"/>
      <c r="J510" s="834"/>
      <c r="K510" s="834"/>
      <c r="L510" s="834"/>
      <c r="M510" s="1041">
        <v>480000</v>
      </c>
      <c r="N510" s="898"/>
    </row>
    <row r="511" spans="1:14" ht="24.95" customHeight="1" x14ac:dyDescent="0.25">
      <c r="A511" s="970">
        <v>87</v>
      </c>
      <c r="B511" s="870" t="s">
        <v>1550</v>
      </c>
      <c r="C511" s="877" t="s">
        <v>1007</v>
      </c>
      <c r="D511" s="872">
        <v>1106647.92</v>
      </c>
      <c r="E511" s="872">
        <v>56400</v>
      </c>
      <c r="F511" s="869"/>
      <c r="G511" s="869"/>
      <c r="H511" s="872"/>
      <c r="I511" s="834"/>
      <c r="J511" s="834"/>
      <c r="K511" s="834"/>
      <c r="L511" s="834"/>
      <c r="M511" s="1041">
        <v>480000</v>
      </c>
      <c r="N511" s="898"/>
    </row>
    <row r="512" spans="1:14" ht="24.95" customHeight="1" x14ac:dyDescent="0.25">
      <c r="A512" s="970">
        <v>88</v>
      </c>
      <c r="B512" s="870" t="s">
        <v>1551</v>
      </c>
      <c r="C512" s="877" t="s">
        <v>1007</v>
      </c>
      <c r="D512" s="872">
        <v>1106647.92</v>
      </c>
      <c r="E512" s="872">
        <v>56400</v>
      </c>
      <c r="F512" s="869"/>
      <c r="G512" s="869"/>
      <c r="H512" s="872"/>
      <c r="I512" s="834"/>
      <c r="J512" s="834"/>
      <c r="K512" s="834"/>
      <c r="L512" s="834"/>
      <c r="M512" s="1041">
        <v>480000</v>
      </c>
      <c r="N512" s="898"/>
    </row>
    <row r="513" spans="1:14" ht="24.95" customHeight="1" x14ac:dyDescent="0.25">
      <c r="A513" s="970">
        <v>89</v>
      </c>
      <c r="B513" s="870" t="s">
        <v>1552</v>
      </c>
      <c r="C513" s="877" t="s">
        <v>1007</v>
      </c>
      <c r="D513" s="872">
        <v>1106647.92</v>
      </c>
      <c r="E513" s="872">
        <v>56400</v>
      </c>
      <c r="F513" s="869"/>
      <c r="G513" s="869"/>
      <c r="H513" s="872"/>
      <c r="I513" s="834"/>
      <c r="J513" s="834"/>
      <c r="K513" s="834"/>
      <c r="L513" s="834"/>
      <c r="M513" s="1041">
        <v>480000</v>
      </c>
      <c r="N513" s="898"/>
    </row>
    <row r="514" spans="1:14" ht="24.95" customHeight="1" x14ac:dyDescent="0.25">
      <c r="A514" s="970">
        <v>90</v>
      </c>
      <c r="B514" s="870" t="s">
        <v>1553</v>
      </c>
      <c r="C514" s="877" t="s">
        <v>1007</v>
      </c>
      <c r="D514" s="872">
        <v>1106647.92</v>
      </c>
      <c r="E514" s="872">
        <v>56400</v>
      </c>
      <c r="F514" s="869"/>
      <c r="G514" s="869"/>
      <c r="H514" s="872"/>
      <c r="I514" s="834"/>
      <c r="J514" s="834"/>
      <c r="K514" s="834"/>
      <c r="L514" s="834"/>
      <c r="M514" s="1041">
        <v>480000</v>
      </c>
      <c r="N514" s="898"/>
    </row>
    <row r="515" spans="1:14" ht="24.95" customHeight="1" x14ac:dyDescent="0.25">
      <c r="A515" s="970">
        <v>91</v>
      </c>
      <c r="B515" s="870" t="s">
        <v>1554</v>
      </c>
      <c r="C515" s="877" t="s">
        <v>1007</v>
      </c>
      <c r="D515" s="872">
        <v>1106647.92</v>
      </c>
      <c r="E515" s="872">
        <v>56400</v>
      </c>
      <c r="F515" s="869"/>
      <c r="G515" s="869"/>
      <c r="H515" s="872"/>
      <c r="I515" s="834"/>
      <c r="J515" s="834"/>
      <c r="K515" s="834"/>
      <c r="L515" s="834"/>
      <c r="M515" s="1041">
        <v>480000</v>
      </c>
      <c r="N515" s="898"/>
    </row>
    <row r="516" spans="1:14" ht="24.95" customHeight="1" x14ac:dyDescent="0.25">
      <c r="A516" s="970">
        <v>92</v>
      </c>
      <c r="B516" s="870" t="s">
        <v>1555</v>
      </c>
      <c r="C516" s="877" t="s">
        <v>1007</v>
      </c>
      <c r="D516" s="872">
        <v>1106647.92</v>
      </c>
      <c r="E516" s="872">
        <v>56400</v>
      </c>
      <c r="F516" s="869"/>
      <c r="G516" s="869"/>
      <c r="H516" s="872"/>
      <c r="I516" s="834"/>
      <c r="J516" s="834"/>
      <c r="K516" s="834"/>
      <c r="L516" s="834"/>
      <c r="M516" s="1041">
        <v>480000</v>
      </c>
      <c r="N516" s="898"/>
    </row>
    <row r="517" spans="1:14" ht="24.95" customHeight="1" x14ac:dyDescent="0.25">
      <c r="A517" s="970">
        <v>93</v>
      </c>
      <c r="B517" s="870" t="s">
        <v>1556</v>
      </c>
      <c r="C517" s="877" t="s">
        <v>1007</v>
      </c>
      <c r="D517" s="872">
        <v>1106647.92</v>
      </c>
      <c r="E517" s="872">
        <v>56400</v>
      </c>
      <c r="F517" s="869"/>
      <c r="G517" s="869"/>
      <c r="H517" s="872"/>
      <c r="I517" s="834"/>
      <c r="J517" s="834"/>
      <c r="K517" s="834"/>
      <c r="L517" s="834"/>
      <c r="M517" s="1041">
        <v>480000</v>
      </c>
      <c r="N517" s="898"/>
    </row>
    <row r="518" spans="1:14" ht="24.95" customHeight="1" x14ac:dyDescent="0.25">
      <c r="A518" s="970">
        <v>94</v>
      </c>
      <c r="B518" s="870" t="s">
        <v>1557</v>
      </c>
      <c r="C518" s="877" t="s">
        <v>1007</v>
      </c>
      <c r="D518" s="872">
        <v>1106647.92</v>
      </c>
      <c r="E518" s="872">
        <v>56400</v>
      </c>
      <c r="F518" s="869"/>
      <c r="G518" s="869"/>
      <c r="H518" s="872"/>
      <c r="I518" s="834"/>
      <c r="J518" s="834"/>
      <c r="K518" s="834"/>
      <c r="L518" s="834"/>
      <c r="M518" s="1041">
        <v>480000</v>
      </c>
      <c r="N518" s="898"/>
    </row>
    <row r="519" spans="1:14" ht="24.95" customHeight="1" x14ac:dyDescent="0.25">
      <c r="A519" s="970">
        <v>95</v>
      </c>
      <c r="B519" s="870" t="s">
        <v>1558</v>
      </c>
      <c r="C519" s="877" t="s">
        <v>1007</v>
      </c>
      <c r="D519" s="872">
        <v>1106647.92</v>
      </c>
      <c r="E519" s="872">
        <v>56400</v>
      </c>
      <c r="F519" s="869"/>
      <c r="G519" s="869"/>
      <c r="H519" s="872"/>
      <c r="I519" s="834"/>
      <c r="J519" s="834"/>
      <c r="K519" s="834"/>
      <c r="L519" s="834"/>
      <c r="M519" s="1041">
        <v>480000</v>
      </c>
      <c r="N519" s="898"/>
    </row>
    <row r="520" spans="1:14" ht="24.95" customHeight="1" x14ac:dyDescent="0.25">
      <c r="A520" s="970">
        <v>96</v>
      </c>
      <c r="B520" s="870" t="s">
        <v>1559</v>
      </c>
      <c r="C520" s="877" t="s">
        <v>1007</v>
      </c>
      <c r="D520" s="872">
        <v>1106647.92</v>
      </c>
      <c r="E520" s="872">
        <v>56400</v>
      </c>
      <c r="F520" s="869"/>
      <c r="G520" s="869"/>
      <c r="H520" s="872"/>
      <c r="I520" s="834"/>
      <c r="J520" s="834"/>
      <c r="K520" s="834"/>
      <c r="L520" s="834"/>
      <c r="M520" s="1041">
        <v>480000</v>
      </c>
      <c r="N520" s="898"/>
    </row>
    <row r="521" spans="1:14" ht="24.95" customHeight="1" x14ac:dyDescent="0.25">
      <c r="A521" s="970">
        <v>97</v>
      </c>
      <c r="B521" s="870" t="s">
        <v>1560</v>
      </c>
      <c r="C521" s="877" t="s">
        <v>1007</v>
      </c>
      <c r="D521" s="872">
        <v>1106647.92</v>
      </c>
      <c r="E521" s="872">
        <v>56400</v>
      </c>
      <c r="F521" s="869"/>
      <c r="G521" s="869"/>
      <c r="H521" s="872"/>
      <c r="I521" s="834"/>
      <c r="J521" s="834"/>
      <c r="K521" s="834"/>
      <c r="L521" s="834"/>
      <c r="M521" s="1041">
        <v>480000</v>
      </c>
      <c r="N521" s="898"/>
    </row>
    <row r="522" spans="1:14" ht="24.95" customHeight="1" x14ac:dyDescent="0.25">
      <c r="A522" s="970">
        <v>98</v>
      </c>
      <c r="B522" s="870" t="s">
        <v>1561</v>
      </c>
      <c r="C522" s="877" t="s">
        <v>1007</v>
      </c>
      <c r="D522" s="872">
        <v>1106647.92</v>
      </c>
      <c r="E522" s="872">
        <v>56400</v>
      </c>
      <c r="F522" s="869"/>
      <c r="G522" s="869"/>
      <c r="H522" s="872"/>
      <c r="I522" s="834"/>
      <c r="J522" s="834"/>
      <c r="K522" s="834"/>
      <c r="L522" s="834"/>
      <c r="M522" s="1041">
        <v>480000</v>
      </c>
      <c r="N522" s="898"/>
    </row>
    <row r="523" spans="1:14" ht="24.95" customHeight="1" x14ac:dyDescent="0.25">
      <c r="A523" s="970">
        <v>99</v>
      </c>
      <c r="B523" s="870" t="s">
        <v>1562</v>
      </c>
      <c r="C523" s="877" t="s">
        <v>1007</v>
      </c>
      <c r="D523" s="872">
        <v>1106647.92</v>
      </c>
      <c r="E523" s="872">
        <v>56400</v>
      </c>
      <c r="F523" s="869"/>
      <c r="G523" s="869"/>
      <c r="H523" s="872"/>
      <c r="I523" s="834"/>
      <c r="J523" s="834"/>
      <c r="K523" s="834"/>
      <c r="L523" s="834"/>
      <c r="M523" s="1041">
        <v>480000</v>
      </c>
      <c r="N523" s="898"/>
    </row>
    <row r="524" spans="1:14" ht="24.95" customHeight="1" x14ac:dyDescent="0.25">
      <c r="A524" s="970">
        <v>100</v>
      </c>
      <c r="B524" s="870" t="s">
        <v>1563</v>
      </c>
      <c r="C524" s="877" t="s">
        <v>1007</v>
      </c>
      <c r="D524" s="872">
        <v>1106647.92</v>
      </c>
      <c r="E524" s="872">
        <v>56400</v>
      </c>
      <c r="F524" s="869"/>
      <c r="G524" s="869"/>
      <c r="H524" s="872"/>
      <c r="I524" s="834"/>
      <c r="J524" s="834"/>
      <c r="K524" s="834"/>
      <c r="L524" s="834"/>
      <c r="M524" s="1041">
        <v>480000</v>
      </c>
      <c r="N524" s="898"/>
    </row>
    <row r="525" spans="1:14" ht="24.95" customHeight="1" x14ac:dyDescent="0.25">
      <c r="A525" s="970">
        <v>101</v>
      </c>
      <c r="B525" s="870" t="s">
        <v>1564</v>
      </c>
      <c r="C525" s="877" t="s">
        <v>1007</v>
      </c>
      <c r="D525" s="872">
        <v>1106647.92</v>
      </c>
      <c r="E525" s="872">
        <v>56400</v>
      </c>
      <c r="F525" s="869"/>
      <c r="G525" s="869"/>
      <c r="H525" s="872"/>
      <c r="I525" s="834"/>
      <c r="J525" s="834"/>
      <c r="K525" s="834"/>
      <c r="L525" s="834"/>
      <c r="M525" s="1041">
        <v>480000</v>
      </c>
      <c r="N525" s="898"/>
    </row>
    <row r="526" spans="1:14" ht="24.95" customHeight="1" x14ac:dyDescent="0.25">
      <c r="A526" s="970">
        <v>102</v>
      </c>
      <c r="B526" s="870" t="s">
        <v>1565</v>
      </c>
      <c r="C526" s="877" t="s">
        <v>1007</v>
      </c>
      <c r="D526" s="872">
        <v>1106647.92</v>
      </c>
      <c r="E526" s="872">
        <v>56400</v>
      </c>
      <c r="F526" s="869"/>
      <c r="G526" s="869"/>
      <c r="H526" s="872"/>
      <c r="I526" s="834"/>
      <c r="J526" s="834"/>
      <c r="K526" s="834"/>
      <c r="L526" s="834"/>
      <c r="M526" s="1041">
        <v>480000</v>
      </c>
      <c r="N526" s="898"/>
    </row>
    <row r="527" spans="1:14" ht="24.95" customHeight="1" x14ac:dyDescent="0.25">
      <c r="A527" s="970">
        <v>103</v>
      </c>
      <c r="B527" s="870" t="s">
        <v>1566</v>
      </c>
      <c r="C527" s="877" t="s">
        <v>1007</v>
      </c>
      <c r="D527" s="872">
        <v>1106647.92</v>
      </c>
      <c r="E527" s="872">
        <v>56400</v>
      </c>
      <c r="F527" s="869"/>
      <c r="G527" s="869"/>
      <c r="H527" s="872"/>
      <c r="I527" s="834"/>
      <c r="J527" s="834"/>
      <c r="K527" s="834"/>
      <c r="L527" s="834"/>
      <c r="M527" s="1041">
        <v>480000</v>
      </c>
      <c r="N527" s="898"/>
    </row>
    <row r="528" spans="1:14" ht="24.95" customHeight="1" x14ac:dyDescent="0.25">
      <c r="A528" s="970">
        <v>104</v>
      </c>
      <c r="B528" s="870" t="s">
        <v>1567</v>
      </c>
      <c r="C528" s="877" t="s">
        <v>1007</v>
      </c>
      <c r="D528" s="872">
        <v>1106647.92</v>
      </c>
      <c r="E528" s="872">
        <v>56400</v>
      </c>
      <c r="F528" s="869"/>
      <c r="G528" s="869"/>
      <c r="H528" s="872"/>
      <c r="I528" s="834"/>
      <c r="J528" s="834"/>
      <c r="K528" s="834"/>
      <c r="L528" s="834"/>
      <c r="M528" s="1041">
        <v>480000</v>
      </c>
      <c r="N528" s="898"/>
    </row>
    <row r="529" spans="1:14" ht="24.95" customHeight="1" x14ac:dyDescent="0.25">
      <c r="A529" s="970">
        <v>105</v>
      </c>
      <c r="B529" s="870" t="s">
        <v>1568</v>
      </c>
      <c r="C529" s="877" t="s">
        <v>1007</v>
      </c>
      <c r="D529" s="872">
        <v>1106647.92</v>
      </c>
      <c r="E529" s="872">
        <v>56400</v>
      </c>
      <c r="F529" s="869"/>
      <c r="G529" s="869"/>
      <c r="H529" s="872"/>
      <c r="I529" s="834"/>
      <c r="J529" s="834"/>
      <c r="K529" s="834"/>
      <c r="L529" s="834"/>
      <c r="M529" s="1041">
        <v>480000</v>
      </c>
      <c r="N529" s="898"/>
    </row>
    <row r="530" spans="1:14" ht="24.95" customHeight="1" x14ac:dyDescent="0.25">
      <c r="A530" s="970">
        <v>106</v>
      </c>
      <c r="B530" s="870" t="s">
        <v>1569</v>
      </c>
      <c r="C530" s="877" t="s">
        <v>1007</v>
      </c>
      <c r="D530" s="872">
        <v>1106647.92</v>
      </c>
      <c r="E530" s="872">
        <v>56400</v>
      </c>
      <c r="F530" s="869"/>
      <c r="G530" s="869"/>
      <c r="H530" s="872"/>
      <c r="I530" s="834"/>
      <c r="J530" s="834"/>
      <c r="K530" s="834"/>
      <c r="L530" s="834"/>
      <c r="M530" s="1041">
        <v>480000</v>
      </c>
      <c r="N530" s="898"/>
    </row>
    <row r="531" spans="1:14" ht="24.95" customHeight="1" x14ac:dyDescent="0.25">
      <c r="A531" s="970">
        <v>107</v>
      </c>
      <c r="B531" s="870" t="s">
        <v>1570</v>
      </c>
      <c r="C531" s="877" t="s">
        <v>1007</v>
      </c>
      <c r="D531" s="872">
        <v>1106647.92</v>
      </c>
      <c r="E531" s="872">
        <v>56400</v>
      </c>
      <c r="F531" s="869"/>
      <c r="G531" s="869"/>
      <c r="H531" s="872"/>
      <c r="I531" s="834"/>
      <c r="J531" s="834"/>
      <c r="K531" s="834"/>
      <c r="L531" s="834"/>
      <c r="M531" s="1041">
        <v>480000</v>
      </c>
      <c r="N531" s="898"/>
    </row>
    <row r="532" spans="1:14" ht="24.95" customHeight="1" x14ac:dyDescent="0.25">
      <c r="A532" s="970">
        <v>108</v>
      </c>
      <c r="B532" s="870" t="s">
        <v>1571</v>
      </c>
      <c r="C532" s="877" t="s">
        <v>1007</v>
      </c>
      <c r="D532" s="872">
        <v>1106647.92</v>
      </c>
      <c r="E532" s="872">
        <v>56400</v>
      </c>
      <c r="F532" s="869"/>
      <c r="G532" s="869"/>
      <c r="H532" s="872"/>
      <c r="I532" s="834"/>
      <c r="J532" s="834"/>
      <c r="K532" s="834"/>
      <c r="L532" s="834"/>
      <c r="M532" s="1041">
        <v>480000</v>
      </c>
      <c r="N532" s="898"/>
    </row>
    <row r="533" spans="1:14" ht="24.95" customHeight="1" x14ac:dyDescent="0.25">
      <c r="A533" s="970">
        <v>109</v>
      </c>
      <c r="B533" s="870" t="s">
        <v>1572</v>
      </c>
      <c r="C533" s="877" t="s">
        <v>1007</v>
      </c>
      <c r="D533" s="872">
        <v>1106647.92</v>
      </c>
      <c r="E533" s="872">
        <v>56400</v>
      </c>
      <c r="F533" s="869"/>
      <c r="G533" s="869"/>
      <c r="H533" s="872"/>
      <c r="I533" s="834"/>
      <c r="J533" s="834"/>
      <c r="K533" s="834"/>
      <c r="L533" s="834"/>
      <c r="M533" s="1041">
        <v>480000</v>
      </c>
      <c r="N533" s="898"/>
    </row>
    <row r="534" spans="1:14" ht="24.95" customHeight="1" x14ac:dyDescent="0.25">
      <c r="A534" s="970">
        <v>110</v>
      </c>
      <c r="B534" s="870" t="s">
        <v>1573</v>
      </c>
      <c r="C534" s="877" t="s">
        <v>1007</v>
      </c>
      <c r="D534" s="872">
        <v>1106647.92</v>
      </c>
      <c r="E534" s="872">
        <v>56400</v>
      </c>
      <c r="F534" s="869"/>
      <c r="G534" s="869"/>
      <c r="H534" s="872"/>
      <c r="I534" s="834"/>
      <c r="J534" s="834"/>
      <c r="K534" s="834"/>
      <c r="L534" s="834"/>
      <c r="M534" s="1041">
        <v>480000</v>
      </c>
      <c r="N534" s="898"/>
    </row>
    <row r="535" spans="1:14" ht="24.95" customHeight="1" x14ac:dyDescent="0.25">
      <c r="A535" s="970">
        <v>111</v>
      </c>
      <c r="B535" s="870" t="s">
        <v>1574</v>
      </c>
      <c r="C535" s="877" t="s">
        <v>1007</v>
      </c>
      <c r="D535" s="872">
        <v>1106647.92</v>
      </c>
      <c r="E535" s="872">
        <v>56400</v>
      </c>
      <c r="F535" s="869"/>
      <c r="G535" s="869"/>
      <c r="H535" s="872"/>
      <c r="I535" s="834"/>
      <c r="J535" s="834"/>
      <c r="K535" s="834"/>
      <c r="L535" s="834"/>
      <c r="M535" s="1041">
        <v>480000</v>
      </c>
      <c r="N535" s="898"/>
    </row>
    <row r="536" spans="1:14" ht="24.95" customHeight="1" x14ac:dyDescent="0.25">
      <c r="A536" s="970">
        <v>112</v>
      </c>
      <c r="B536" s="870" t="s">
        <v>1575</v>
      </c>
      <c r="C536" s="877" t="s">
        <v>1007</v>
      </c>
      <c r="D536" s="872">
        <v>1106647.92</v>
      </c>
      <c r="E536" s="872">
        <v>56400</v>
      </c>
      <c r="F536" s="869"/>
      <c r="G536" s="869"/>
      <c r="H536" s="872"/>
      <c r="I536" s="834"/>
      <c r="J536" s="834"/>
      <c r="K536" s="834"/>
      <c r="L536" s="834"/>
      <c r="M536" s="1041">
        <v>480000</v>
      </c>
      <c r="N536" s="898"/>
    </row>
    <row r="537" spans="1:14" ht="24.95" customHeight="1" x14ac:dyDescent="0.25">
      <c r="A537" s="970">
        <v>113</v>
      </c>
      <c r="B537" s="870" t="s">
        <v>1576</v>
      </c>
      <c r="C537" s="877" t="s">
        <v>1007</v>
      </c>
      <c r="D537" s="872">
        <v>1106647.92</v>
      </c>
      <c r="E537" s="872">
        <v>56400</v>
      </c>
      <c r="F537" s="869"/>
      <c r="G537" s="869"/>
      <c r="H537" s="872"/>
      <c r="I537" s="834"/>
      <c r="J537" s="834"/>
      <c r="K537" s="834"/>
      <c r="L537" s="834"/>
      <c r="M537" s="1041">
        <v>480000</v>
      </c>
      <c r="N537" s="898"/>
    </row>
    <row r="538" spans="1:14" ht="24.95" customHeight="1" x14ac:dyDescent="0.25">
      <c r="A538" s="970">
        <v>114</v>
      </c>
      <c r="B538" s="874" t="s">
        <v>1577</v>
      </c>
      <c r="C538" s="877" t="s">
        <v>1007</v>
      </c>
      <c r="D538" s="872">
        <v>1106647.92</v>
      </c>
      <c r="E538" s="872">
        <v>56400</v>
      </c>
      <c r="F538" s="869"/>
      <c r="G538" s="869"/>
      <c r="H538" s="872"/>
      <c r="I538" s="834"/>
      <c r="J538" s="834"/>
      <c r="K538" s="834"/>
      <c r="L538" s="834"/>
      <c r="M538" s="1041">
        <v>480000</v>
      </c>
      <c r="N538" s="898"/>
    </row>
    <row r="539" spans="1:14" ht="24.95" customHeight="1" x14ac:dyDescent="0.25">
      <c r="A539" s="970">
        <v>115</v>
      </c>
      <c r="B539" s="874" t="s">
        <v>1578</v>
      </c>
      <c r="C539" s="877" t="s">
        <v>1007</v>
      </c>
      <c r="D539" s="872">
        <v>1106647.92</v>
      </c>
      <c r="E539" s="872">
        <v>56400</v>
      </c>
      <c r="F539" s="869"/>
      <c r="G539" s="869"/>
      <c r="H539" s="872"/>
      <c r="I539" s="834"/>
      <c r="J539" s="834"/>
      <c r="K539" s="834"/>
      <c r="L539" s="834"/>
      <c r="M539" s="1041">
        <v>480000</v>
      </c>
      <c r="N539" s="898"/>
    </row>
    <row r="540" spans="1:14" ht="24.95" customHeight="1" x14ac:dyDescent="0.25">
      <c r="A540" s="970">
        <v>116</v>
      </c>
      <c r="B540" s="874" t="s">
        <v>1579</v>
      </c>
      <c r="C540" s="877" t="s">
        <v>1007</v>
      </c>
      <c r="D540" s="872">
        <v>1106647.92</v>
      </c>
      <c r="E540" s="872">
        <v>56400</v>
      </c>
      <c r="F540" s="869"/>
      <c r="G540" s="869"/>
      <c r="H540" s="872"/>
      <c r="I540" s="834"/>
      <c r="J540" s="834"/>
      <c r="K540" s="834"/>
      <c r="L540" s="834"/>
      <c r="M540" s="1041">
        <v>480000</v>
      </c>
      <c r="N540" s="898"/>
    </row>
    <row r="541" spans="1:14" ht="24.95" customHeight="1" x14ac:dyDescent="0.25">
      <c r="A541" s="970">
        <v>117</v>
      </c>
      <c r="B541" s="874" t="s">
        <v>1580</v>
      </c>
      <c r="C541" s="877" t="s">
        <v>1007</v>
      </c>
      <c r="D541" s="872">
        <v>1106647.92</v>
      </c>
      <c r="E541" s="872">
        <v>56400</v>
      </c>
      <c r="F541" s="869"/>
      <c r="G541" s="869"/>
      <c r="H541" s="872"/>
      <c r="I541" s="834"/>
      <c r="J541" s="834"/>
      <c r="K541" s="834"/>
      <c r="L541" s="834"/>
      <c r="M541" s="1041">
        <v>480000</v>
      </c>
      <c r="N541" s="898"/>
    </row>
    <row r="542" spans="1:14" ht="24.95" customHeight="1" x14ac:dyDescent="0.25">
      <c r="A542" s="970">
        <v>118</v>
      </c>
      <c r="B542" s="874" t="s">
        <v>1581</v>
      </c>
      <c r="C542" s="877" t="s">
        <v>1007</v>
      </c>
      <c r="D542" s="872">
        <v>1106647.92</v>
      </c>
      <c r="E542" s="872">
        <v>56400</v>
      </c>
      <c r="F542" s="869"/>
      <c r="G542" s="869"/>
      <c r="H542" s="872"/>
      <c r="I542" s="834"/>
      <c r="J542" s="834"/>
      <c r="K542" s="834"/>
      <c r="L542" s="834"/>
      <c r="M542" s="1041">
        <v>480000</v>
      </c>
      <c r="N542" s="898"/>
    </row>
    <row r="543" spans="1:14" ht="24.95" customHeight="1" x14ac:dyDescent="0.25">
      <c r="A543" s="970">
        <v>119</v>
      </c>
      <c r="B543" s="874" t="s">
        <v>1582</v>
      </c>
      <c r="C543" s="877" t="s">
        <v>1007</v>
      </c>
      <c r="D543" s="872">
        <v>1106647.92</v>
      </c>
      <c r="E543" s="872">
        <v>56400</v>
      </c>
      <c r="F543" s="869"/>
      <c r="G543" s="869"/>
      <c r="H543" s="872"/>
      <c r="I543" s="834"/>
      <c r="J543" s="834"/>
      <c r="K543" s="834"/>
      <c r="L543" s="834"/>
      <c r="M543" s="1041">
        <v>480000</v>
      </c>
      <c r="N543" s="898"/>
    </row>
    <row r="544" spans="1:14" ht="24.95" customHeight="1" x14ac:dyDescent="0.25">
      <c r="A544" s="970">
        <v>120</v>
      </c>
      <c r="B544" s="874" t="s">
        <v>1583</v>
      </c>
      <c r="C544" s="877" t="s">
        <v>1007</v>
      </c>
      <c r="D544" s="872">
        <v>1106647.92</v>
      </c>
      <c r="E544" s="872">
        <v>56400</v>
      </c>
      <c r="F544" s="869"/>
      <c r="G544" s="869"/>
      <c r="H544" s="872"/>
      <c r="I544" s="834"/>
      <c r="J544" s="834"/>
      <c r="K544" s="834"/>
      <c r="L544" s="834"/>
      <c r="M544" s="1041">
        <v>480000</v>
      </c>
      <c r="N544" s="898"/>
    </row>
    <row r="545" spans="1:14" ht="24.95" customHeight="1" x14ac:dyDescent="0.25">
      <c r="A545" s="970">
        <v>121</v>
      </c>
      <c r="B545" s="874" t="s">
        <v>1584</v>
      </c>
      <c r="C545" s="877" t="s">
        <v>1007</v>
      </c>
      <c r="D545" s="872">
        <v>1106647.92</v>
      </c>
      <c r="E545" s="872">
        <v>56400</v>
      </c>
      <c r="F545" s="869"/>
      <c r="G545" s="869"/>
      <c r="H545" s="872"/>
      <c r="I545" s="834"/>
      <c r="J545" s="834"/>
      <c r="K545" s="834"/>
      <c r="L545" s="834"/>
      <c r="M545" s="1041">
        <v>480000</v>
      </c>
      <c r="N545" s="898"/>
    </row>
    <row r="546" spans="1:14" ht="24.95" customHeight="1" x14ac:dyDescent="0.25">
      <c r="A546" s="970">
        <v>122</v>
      </c>
      <c r="B546" s="874" t="s">
        <v>1585</v>
      </c>
      <c r="C546" s="877" t="s">
        <v>1007</v>
      </c>
      <c r="D546" s="872">
        <v>1106647.92</v>
      </c>
      <c r="E546" s="872">
        <v>56400</v>
      </c>
      <c r="F546" s="869"/>
      <c r="G546" s="869"/>
      <c r="H546" s="872"/>
      <c r="I546" s="834"/>
      <c r="J546" s="834"/>
      <c r="K546" s="834"/>
      <c r="L546" s="834"/>
      <c r="M546" s="1041">
        <v>480000</v>
      </c>
      <c r="N546" s="898"/>
    </row>
    <row r="547" spans="1:14" ht="24.95" customHeight="1" x14ac:dyDescent="0.25">
      <c r="A547" s="970">
        <v>123</v>
      </c>
      <c r="B547" s="874" t="s">
        <v>1586</v>
      </c>
      <c r="C547" s="877" t="s">
        <v>1007</v>
      </c>
      <c r="D547" s="872">
        <v>1106647.92</v>
      </c>
      <c r="E547" s="872">
        <v>56400</v>
      </c>
      <c r="F547" s="869"/>
      <c r="G547" s="869"/>
      <c r="H547" s="872"/>
      <c r="I547" s="834"/>
      <c r="J547" s="834"/>
      <c r="K547" s="834"/>
      <c r="L547" s="834"/>
      <c r="M547" s="1041">
        <v>480000</v>
      </c>
      <c r="N547" s="898"/>
    </row>
    <row r="548" spans="1:14" ht="24.95" customHeight="1" x14ac:dyDescent="0.25">
      <c r="A548" s="970">
        <v>124</v>
      </c>
      <c r="B548" s="874" t="s">
        <v>1587</v>
      </c>
      <c r="C548" s="877" t="s">
        <v>1007</v>
      </c>
      <c r="D548" s="872">
        <v>1106647.92</v>
      </c>
      <c r="E548" s="872">
        <v>56400</v>
      </c>
      <c r="F548" s="869"/>
      <c r="G548" s="869"/>
      <c r="H548" s="872"/>
      <c r="I548" s="834"/>
      <c r="J548" s="834"/>
      <c r="K548" s="834"/>
      <c r="L548" s="834"/>
      <c r="M548" s="1041">
        <v>480000</v>
      </c>
      <c r="N548" s="898"/>
    </row>
    <row r="549" spans="1:14" ht="24.95" customHeight="1" x14ac:dyDescent="0.25">
      <c r="A549" s="970">
        <v>125</v>
      </c>
      <c r="B549" s="874" t="s">
        <v>1588</v>
      </c>
      <c r="C549" s="877" t="s">
        <v>1007</v>
      </c>
      <c r="D549" s="872">
        <v>1106647.92</v>
      </c>
      <c r="E549" s="872">
        <v>56400</v>
      </c>
      <c r="F549" s="869"/>
      <c r="G549" s="869"/>
      <c r="H549" s="872"/>
      <c r="I549" s="834"/>
      <c r="J549" s="834"/>
      <c r="K549" s="834"/>
      <c r="L549" s="834"/>
      <c r="M549" s="1041">
        <v>480000</v>
      </c>
      <c r="N549" s="898"/>
    </row>
    <row r="550" spans="1:14" ht="24.95" customHeight="1" x14ac:dyDescent="0.25">
      <c r="A550" s="970">
        <v>126</v>
      </c>
      <c r="B550" s="870" t="s">
        <v>1589</v>
      </c>
      <c r="C550" s="877" t="s">
        <v>1007</v>
      </c>
      <c r="D550" s="872">
        <v>1106647.92</v>
      </c>
      <c r="E550" s="872">
        <v>56400</v>
      </c>
      <c r="F550" s="869"/>
      <c r="G550" s="869"/>
      <c r="H550" s="872"/>
      <c r="I550" s="834"/>
      <c r="J550" s="834"/>
      <c r="K550" s="834"/>
      <c r="L550" s="834"/>
      <c r="M550" s="1041">
        <v>480000</v>
      </c>
      <c r="N550" s="898"/>
    </row>
    <row r="551" spans="1:14" ht="24.95" customHeight="1" x14ac:dyDescent="0.25">
      <c r="A551" s="970">
        <v>127</v>
      </c>
      <c r="B551" s="870" t="s">
        <v>1590</v>
      </c>
      <c r="C551" s="877" t="s">
        <v>1007</v>
      </c>
      <c r="D551" s="872">
        <v>1106647.92</v>
      </c>
      <c r="E551" s="872">
        <v>56400</v>
      </c>
      <c r="F551" s="869"/>
      <c r="G551" s="869"/>
      <c r="H551" s="872"/>
      <c r="I551" s="834"/>
      <c r="J551" s="834"/>
      <c r="K551" s="834"/>
      <c r="L551" s="834"/>
      <c r="M551" s="1041">
        <v>480000</v>
      </c>
      <c r="N551" s="898"/>
    </row>
    <row r="552" spans="1:14" ht="24.95" customHeight="1" x14ac:dyDescent="0.25">
      <c r="A552" s="970">
        <v>128</v>
      </c>
      <c r="B552" s="870" t="s">
        <v>1591</v>
      </c>
      <c r="C552" s="877" t="s">
        <v>1007</v>
      </c>
      <c r="D552" s="872">
        <v>1106647.92</v>
      </c>
      <c r="E552" s="872">
        <v>56400</v>
      </c>
      <c r="F552" s="869"/>
      <c r="G552" s="869"/>
      <c r="H552" s="872"/>
      <c r="I552" s="834"/>
      <c r="J552" s="834"/>
      <c r="K552" s="834"/>
      <c r="L552" s="834"/>
      <c r="M552" s="1041">
        <v>480000</v>
      </c>
      <c r="N552" s="898"/>
    </row>
    <row r="553" spans="1:14" ht="24.95" customHeight="1" x14ac:dyDescent="0.25">
      <c r="A553" s="970">
        <v>129</v>
      </c>
      <c r="B553" s="870" t="s">
        <v>1592</v>
      </c>
      <c r="C553" s="877" t="s">
        <v>1007</v>
      </c>
      <c r="D553" s="872">
        <v>1106647.92</v>
      </c>
      <c r="E553" s="872">
        <v>56400</v>
      </c>
      <c r="F553" s="869"/>
      <c r="G553" s="869"/>
      <c r="H553" s="872"/>
      <c r="I553" s="834"/>
      <c r="J553" s="834"/>
      <c r="K553" s="834"/>
      <c r="L553" s="834"/>
      <c r="M553" s="1041">
        <v>480000</v>
      </c>
      <c r="N553" s="898"/>
    </row>
    <row r="554" spans="1:14" ht="24.95" customHeight="1" x14ac:dyDescent="0.25">
      <c r="A554" s="970">
        <v>130</v>
      </c>
      <c r="B554" s="870" t="s">
        <v>1593</v>
      </c>
      <c r="C554" s="877" t="s">
        <v>1007</v>
      </c>
      <c r="D554" s="872">
        <v>1106647.92</v>
      </c>
      <c r="E554" s="872">
        <v>56400</v>
      </c>
      <c r="F554" s="869"/>
      <c r="G554" s="869"/>
      <c r="H554" s="872"/>
      <c r="I554" s="834"/>
      <c r="J554" s="834"/>
      <c r="K554" s="834"/>
      <c r="L554" s="834"/>
      <c r="M554" s="1041">
        <v>480000</v>
      </c>
      <c r="N554" s="898"/>
    </row>
    <row r="555" spans="1:14" ht="24.95" customHeight="1" x14ac:dyDescent="0.25">
      <c r="A555" s="970">
        <v>131</v>
      </c>
      <c r="B555" s="870" t="s">
        <v>1594</v>
      </c>
      <c r="C555" s="877" t="s">
        <v>1007</v>
      </c>
      <c r="D555" s="872">
        <v>1106647.92</v>
      </c>
      <c r="E555" s="872">
        <v>56400</v>
      </c>
      <c r="F555" s="869"/>
      <c r="G555" s="869"/>
      <c r="H555" s="872"/>
      <c r="I555" s="834"/>
      <c r="J555" s="834"/>
      <c r="K555" s="834"/>
      <c r="L555" s="834"/>
      <c r="M555" s="1041">
        <v>480000</v>
      </c>
      <c r="N555" s="898"/>
    </row>
    <row r="556" spans="1:14" ht="24.95" customHeight="1" x14ac:dyDescent="0.25">
      <c r="A556" s="970">
        <v>132</v>
      </c>
      <c r="B556" s="870" t="s">
        <v>1595</v>
      </c>
      <c r="C556" s="877" t="s">
        <v>1007</v>
      </c>
      <c r="D556" s="872">
        <v>1106647.92</v>
      </c>
      <c r="E556" s="872">
        <v>56400</v>
      </c>
      <c r="F556" s="869"/>
      <c r="G556" s="869"/>
      <c r="H556" s="872"/>
      <c r="I556" s="834"/>
      <c r="J556" s="834"/>
      <c r="K556" s="834"/>
      <c r="L556" s="834"/>
      <c r="M556" s="1041">
        <v>480000</v>
      </c>
      <c r="N556" s="898"/>
    </row>
    <row r="557" spans="1:14" ht="24.95" customHeight="1" x14ac:dyDescent="0.25">
      <c r="A557" s="970">
        <v>133</v>
      </c>
      <c r="B557" s="870" t="s">
        <v>1596</v>
      </c>
      <c r="C557" s="877" t="s">
        <v>1007</v>
      </c>
      <c r="D557" s="872">
        <v>1106647.92</v>
      </c>
      <c r="E557" s="872">
        <v>56400</v>
      </c>
      <c r="F557" s="869"/>
      <c r="G557" s="869"/>
      <c r="H557" s="872"/>
      <c r="I557" s="834"/>
      <c r="J557" s="834"/>
      <c r="K557" s="834"/>
      <c r="L557" s="834"/>
      <c r="M557" s="1041">
        <v>480000</v>
      </c>
      <c r="N557" s="898"/>
    </row>
    <row r="558" spans="1:14" ht="24.95" customHeight="1" x14ac:dyDescent="0.25">
      <c r="A558" s="970">
        <v>134</v>
      </c>
      <c r="B558" s="870" t="s">
        <v>1597</v>
      </c>
      <c r="C558" s="877" t="s">
        <v>1007</v>
      </c>
      <c r="D558" s="872">
        <v>1106647.92</v>
      </c>
      <c r="E558" s="872">
        <v>56400</v>
      </c>
      <c r="F558" s="869"/>
      <c r="G558" s="869"/>
      <c r="H558" s="872"/>
      <c r="I558" s="834"/>
      <c r="J558" s="834"/>
      <c r="K558" s="834"/>
      <c r="L558" s="834"/>
      <c r="M558" s="1041">
        <v>480000</v>
      </c>
      <c r="N558" s="898"/>
    </row>
    <row r="559" spans="1:14" ht="24.95" customHeight="1" x14ac:dyDescent="0.25">
      <c r="A559" s="970">
        <v>135</v>
      </c>
      <c r="B559" s="870" t="s">
        <v>1598</v>
      </c>
      <c r="C559" s="877" t="s">
        <v>1009</v>
      </c>
      <c r="D559" s="872">
        <v>1324986.3600000001</v>
      </c>
      <c r="E559" s="872">
        <v>56400</v>
      </c>
      <c r="F559" s="869"/>
      <c r="G559" s="869"/>
      <c r="H559" s="872"/>
      <c r="I559" s="834"/>
      <c r="J559" s="834"/>
      <c r="K559" s="834"/>
      <c r="L559" s="834"/>
      <c r="M559" s="1041">
        <v>480000</v>
      </c>
      <c r="N559" s="898"/>
    </row>
    <row r="560" spans="1:14" ht="24.95" customHeight="1" x14ac:dyDescent="0.25">
      <c r="A560" s="970">
        <v>136</v>
      </c>
      <c r="B560" s="870" t="s">
        <v>1599</v>
      </c>
      <c r="C560" s="877" t="s">
        <v>1009</v>
      </c>
      <c r="D560" s="872">
        <v>1324986.3600000001</v>
      </c>
      <c r="E560" s="872">
        <v>56400</v>
      </c>
      <c r="F560" s="869"/>
      <c r="G560" s="869"/>
      <c r="H560" s="872"/>
      <c r="I560" s="834"/>
      <c r="J560" s="834"/>
      <c r="K560" s="834"/>
      <c r="L560" s="834"/>
      <c r="M560" s="1041">
        <v>480000</v>
      </c>
      <c r="N560" s="898"/>
    </row>
    <row r="561" spans="1:14" ht="24.95" customHeight="1" x14ac:dyDescent="0.25">
      <c r="A561" s="970">
        <v>137</v>
      </c>
      <c r="B561" s="870" t="s">
        <v>1600</v>
      </c>
      <c r="C561" s="877" t="s">
        <v>1009</v>
      </c>
      <c r="D561" s="872">
        <v>1324986.3600000001</v>
      </c>
      <c r="E561" s="872">
        <v>56400</v>
      </c>
      <c r="F561" s="869"/>
      <c r="G561" s="869"/>
      <c r="H561" s="872"/>
      <c r="I561" s="834"/>
      <c r="J561" s="834"/>
      <c r="K561" s="834"/>
      <c r="L561" s="834"/>
      <c r="M561" s="1041">
        <v>480000</v>
      </c>
      <c r="N561" s="898"/>
    </row>
    <row r="562" spans="1:14" ht="24.95" customHeight="1" x14ac:dyDescent="0.25">
      <c r="A562" s="970">
        <v>138</v>
      </c>
      <c r="B562" s="870" t="s">
        <v>1601</v>
      </c>
      <c r="C562" s="877" t="s">
        <v>1009</v>
      </c>
      <c r="D562" s="872">
        <v>1324986.3600000001</v>
      </c>
      <c r="E562" s="872">
        <v>56400</v>
      </c>
      <c r="F562" s="869"/>
      <c r="G562" s="869"/>
      <c r="H562" s="872"/>
      <c r="I562" s="834"/>
      <c r="J562" s="834"/>
      <c r="K562" s="834"/>
      <c r="L562" s="834"/>
      <c r="M562" s="1041">
        <v>480000</v>
      </c>
      <c r="N562" s="898"/>
    </row>
    <row r="563" spans="1:14" ht="24.95" customHeight="1" x14ac:dyDescent="0.25">
      <c r="A563" s="970">
        <v>139</v>
      </c>
      <c r="B563" s="870" t="s">
        <v>1602</v>
      </c>
      <c r="C563" s="877" t="s">
        <v>1009</v>
      </c>
      <c r="D563" s="872">
        <v>1324986.3600000001</v>
      </c>
      <c r="E563" s="872">
        <v>56400</v>
      </c>
      <c r="F563" s="869"/>
      <c r="G563" s="869"/>
      <c r="H563" s="872"/>
      <c r="I563" s="834"/>
      <c r="J563" s="834"/>
      <c r="K563" s="834"/>
      <c r="L563" s="834"/>
      <c r="M563" s="1041">
        <v>480000</v>
      </c>
      <c r="N563" s="898"/>
    </row>
    <row r="564" spans="1:14" ht="24.95" customHeight="1" x14ac:dyDescent="0.25">
      <c r="A564" s="970">
        <v>140</v>
      </c>
      <c r="B564" s="870" t="s">
        <v>1603</v>
      </c>
      <c r="C564" s="877" t="s">
        <v>1009</v>
      </c>
      <c r="D564" s="872">
        <v>1324986.3600000001</v>
      </c>
      <c r="E564" s="872">
        <v>56400</v>
      </c>
      <c r="F564" s="869"/>
      <c r="G564" s="869"/>
      <c r="H564" s="872"/>
      <c r="I564" s="834"/>
      <c r="J564" s="834"/>
      <c r="K564" s="834"/>
      <c r="L564" s="834"/>
      <c r="M564" s="1041">
        <v>480000</v>
      </c>
      <c r="N564" s="898"/>
    </row>
    <row r="565" spans="1:14" ht="24.95" customHeight="1" x14ac:dyDescent="0.25">
      <c r="A565" s="970">
        <v>141</v>
      </c>
      <c r="B565" s="870" t="s">
        <v>1604</v>
      </c>
      <c r="C565" s="877" t="s">
        <v>1009</v>
      </c>
      <c r="D565" s="872">
        <v>1324986.3600000001</v>
      </c>
      <c r="E565" s="872">
        <v>56400</v>
      </c>
      <c r="F565" s="869"/>
      <c r="G565" s="869"/>
      <c r="H565" s="872"/>
      <c r="I565" s="834"/>
      <c r="J565" s="834"/>
      <c r="K565" s="834"/>
      <c r="L565" s="834"/>
      <c r="M565" s="1041">
        <v>480000</v>
      </c>
      <c r="N565" s="898"/>
    </row>
    <row r="566" spans="1:14" ht="24.95" customHeight="1" x14ac:dyDescent="0.25">
      <c r="A566" s="970">
        <v>142</v>
      </c>
      <c r="B566" s="870" t="s">
        <v>1605</v>
      </c>
      <c r="C566" s="877" t="s">
        <v>1009</v>
      </c>
      <c r="D566" s="872">
        <v>1324986.3600000001</v>
      </c>
      <c r="E566" s="872">
        <v>56400</v>
      </c>
      <c r="F566" s="869"/>
      <c r="G566" s="869"/>
      <c r="H566" s="872"/>
      <c r="I566" s="834"/>
      <c r="J566" s="834"/>
      <c r="K566" s="834"/>
      <c r="L566" s="834"/>
      <c r="M566" s="1041">
        <v>480000</v>
      </c>
      <c r="N566" s="898"/>
    </row>
    <row r="567" spans="1:14" ht="24.95" customHeight="1" x14ac:dyDescent="0.25">
      <c r="A567" s="970">
        <v>143</v>
      </c>
      <c r="B567" s="870" t="s">
        <v>1606</v>
      </c>
      <c r="C567" s="877" t="s">
        <v>1009</v>
      </c>
      <c r="D567" s="872">
        <v>1324986.3600000001</v>
      </c>
      <c r="E567" s="872">
        <v>56400</v>
      </c>
      <c r="F567" s="869"/>
      <c r="G567" s="869"/>
      <c r="H567" s="872"/>
      <c r="I567" s="834"/>
      <c r="J567" s="834"/>
      <c r="K567" s="834"/>
      <c r="L567" s="834"/>
      <c r="M567" s="1041">
        <v>480000</v>
      </c>
      <c r="N567" s="898"/>
    </row>
    <row r="568" spans="1:14" ht="24.95" customHeight="1" x14ac:dyDescent="0.25">
      <c r="A568" s="970">
        <v>144</v>
      </c>
      <c r="B568" s="870" t="s">
        <v>1607</v>
      </c>
      <c r="C568" s="877" t="s">
        <v>1009</v>
      </c>
      <c r="D568" s="872">
        <v>1324986.3600000001</v>
      </c>
      <c r="E568" s="872">
        <v>56400</v>
      </c>
      <c r="F568" s="869"/>
      <c r="G568" s="869"/>
      <c r="H568" s="872"/>
      <c r="I568" s="834"/>
      <c r="J568" s="834"/>
      <c r="K568" s="834"/>
      <c r="L568" s="834"/>
      <c r="M568" s="1041">
        <v>480000</v>
      </c>
      <c r="N568" s="898"/>
    </row>
    <row r="569" spans="1:14" ht="24.95" customHeight="1" x14ac:dyDescent="0.25">
      <c r="A569" s="970">
        <v>145</v>
      </c>
      <c r="B569" s="870" t="s">
        <v>1608</v>
      </c>
      <c r="C569" s="877" t="s">
        <v>1009</v>
      </c>
      <c r="D569" s="872">
        <v>1324986.3600000001</v>
      </c>
      <c r="E569" s="872">
        <v>56400</v>
      </c>
      <c r="F569" s="869"/>
      <c r="G569" s="869"/>
      <c r="H569" s="872"/>
      <c r="I569" s="834"/>
      <c r="J569" s="834"/>
      <c r="K569" s="834"/>
      <c r="L569" s="834"/>
      <c r="M569" s="1041">
        <v>480000</v>
      </c>
      <c r="N569" s="898"/>
    </row>
    <row r="570" spans="1:14" ht="24.95" customHeight="1" x14ac:dyDescent="0.25">
      <c r="A570" s="970">
        <v>146</v>
      </c>
      <c r="B570" s="870" t="s">
        <v>1609</v>
      </c>
      <c r="C570" s="877" t="s">
        <v>1009</v>
      </c>
      <c r="D570" s="872">
        <v>1324986.3600000001</v>
      </c>
      <c r="E570" s="872">
        <v>56400</v>
      </c>
      <c r="F570" s="869"/>
      <c r="G570" s="869"/>
      <c r="H570" s="872"/>
      <c r="I570" s="834"/>
      <c r="J570" s="834"/>
      <c r="K570" s="834"/>
      <c r="L570" s="834"/>
      <c r="M570" s="1041">
        <v>480000</v>
      </c>
      <c r="N570" s="898"/>
    </row>
    <row r="571" spans="1:14" ht="24.95" customHeight="1" x14ac:dyDescent="0.25">
      <c r="A571" s="970">
        <v>147</v>
      </c>
      <c r="B571" s="870" t="s">
        <v>1610</v>
      </c>
      <c r="C571" s="877" t="s">
        <v>1009</v>
      </c>
      <c r="D571" s="872">
        <v>1324986.3600000001</v>
      </c>
      <c r="E571" s="872">
        <v>56400</v>
      </c>
      <c r="F571" s="869"/>
      <c r="G571" s="869"/>
      <c r="H571" s="872"/>
      <c r="I571" s="834"/>
      <c r="J571" s="834"/>
      <c r="K571" s="834"/>
      <c r="L571" s="834"/>
      <c r="M571" s="1041">
        <v>480000</v>
      </c>
      <c r="N571" s="898"/>
    </row>
    <row r="572" spans="1:14" ht="24.95" customHeight="1" x14ac:dyDescent="0.25">
      <c r="A572" s="970">
        <v>148</v>
      </c>
      <c r="B572" s="876" t="s">
        <v>1611</v>
      </c>
      <c r="C572" s="877" t="s">
        <v>1009</v>
      </c>
      <c r="D572" s="872">
        <v>1324986.3600000001</v>
      </c>
      <c r="E572" s="872">
        <v>56400</v>
      </c>
      <c r="F572" s="869"/>
      <c r="G572" s="869"/>
      <c r="H572" s="872"/>
      <c r="I572" s="834"/>
      <c r="J572" s="834"/>
      <c r="K572" s="834"/>
      <c r="L572" s="834"/>
      <c r="M572" s="1041">
        <v>480000</v>
      </c>
      <c r="N572" s="898"/>
    </row>
    <row r="573" spans="1:14" ht="24.95" customHeight="1" x14ac:dyDescent="0.25">
      <c r="A573" s="970">
        <v>149</v>
      </c>
      <c r="B573" s="876" t="s">
        <v>1612</v>
      </c>
      <c r="C573" s="877" t="s">
        <v>1009</v>
      </c>
      <c r="D573" s="872">
        <v>1324986.3600000001</v>
      </c>
      <c r="E573" s="872">
        <v>56400</v>
      </c>
      <c r="F573" s="869"/>
      <c r="G573" s="869"/>
      <c r="H573" s="872"/>
      <c r="I573" s="834"/>
      <c r="J573" s="834"/>
      <c r="K573" s="834"/>
      <c r="L573" s="834"/>
      <c r="M573" s="1041">
        <v>480000</v>
      </c>
      <c r="N573" s="898"/>
    </row>
    <row r="574" spans="1:14" ht="24.95" customHeight="1" x14ac:dyDescent="0.25">
      <c r="A574" s="970">
        <v>150</v>
      </c>
      <c r="B574" s="880" t="s">
        <v>1613</v>
      </c>
      <c r="C574" s="877" t="s">
        <v>1009</v>
      </c>
      <c r="D574" s="872">
        <v>1324986.3600000001</v>
      </c>
      <c r="E574" s="872">
        <v>56400</v>
      </c>
      <c r="F574" s="869"/>
      <c r="G574" s="869"/>
      <c r="H574" s="872"/>
      <c r="I574" s="834"/>
      <c r="J574" s="834"/>
      <c r="K574" s="834"/>
      <c r="L574" s="834"/>
      <c r="M574" s="1041">
        <v>480000</v>
      </c>
      <c r="N574" s="898"/>
    </row>
    <row r="575" spans="1:14" ht="24.95" customHeight="1" x14ac:dyDescent="0.25">
      <c r="A575" s="970">
        <v>151</v>
      </c>
      <c r="B575" s="876" t="s">
        <v>1614</v>
      </c>
      <c r="C575" s="877" t="s">
        <v>1009</v>
      </c>
      <c r="D575" s="872">
        <v>1324986.3600000001</v>
      </c>
      <c r="E575" s="872">
        <v>56400</v>
      </c>
      <c r="F575" s="869"/>
      <c r="G575" s="869"/>
      <c r="H575" s="872"/>
      <c r="I575" s="834"/>
      <c r="J575" s="834"/>
      <c r="K575" s="834"/>
      <c r="L575" s="834"/>
      <c r="M575" s="1041">
        <v>480000</v>
      </c>
      <c r="N575" s="898"/>
    </row>
    <row r="576" spans="1:14" ht="24.95" customHeight="1" x14ac:dyDescent="0.25">
      <c r="A576" s="970">
        <v>152</v>
      </c>
      <c r="B576" s="870" t="s">
        <v>1615</v>
      </c>
      <c r="C576" s="877" t="s">
        <v>1009</v>
      </c>
      <c r="D576" s="872">
        <v>1324986.3600000001</v>
      </c>
      <c r="E576" s="872">
        <v>56400</v>
      </c>
      <c r="F576" s="869"/>
      <c r="G576" s="869"/>
      <c r="H576" s="872"/>
      <c r="I576" s="834"/>
      <c r="J576" s="834"/>
      <c r="K576" s="834"/>
      <c r="L576" s="834"/>
      <c r="M576" s="1041">
        <v>480000</v>
      </c>
      <c r="N576" s="898"/>
    </row>
    <row r="577" spans="1:14" ht="24.95" customHeight="1" x14ac:dyDescent="0.25">
      <c r="A577" s="970">
        <v>153</v>
      </c>
      <c r="B577" s="870" t="s">
        <v>1616</v>
      </c>
      <c r="C577" s="877" t="s">
        <v>1009</v>
      </c>
      <c r="D577" s="872">
        <v>1324986.3600000001</v>
      </c>
      <c r="E577" s="872">
        <v>56400</v>
      </c>
      <c r="F577" s="869"/>
      <c r="G577" s="869"/>
      <c r="H577" s="872"/>
      <c r="I577" s="834"/>
      <c r="J577" s="834"/>
      <c r="K577" s="834"/>
      <c r="L577" s="834"/>
      <c r="M577" s="1041">
        <v>480000</v>
      </c>
      <c r="N577" s="898"/>
    </row>
    <row r="578" spans="1:14" ht="24.95" customHeight="1" x14ac:dyDescent="0.25">
      <c r="A578" s="970">
        <v>154</v>
      </c>
      <c r="B578" s="870" t="s">
        <v>1617</v>
      </c>
      <c r="C578" s="877" t="s">
        <v>1009</v>
      </c>
      <c r="D578" s="872">
        <v>1324986.3600000001</v>
      </c>
      <c r="E578" s="872">
        <v>56400</v>
      </c>
      <c r="F578" s="869"/>
      <c r="G578" s="869"/>
      <c r="H578" s="872"/>
      <c r="I578" s="834"/>
      <c r="J578" s="834"/>
      <c r="K578" s="834"/>
      <c r="L578" s="834"/>
      <c r="M578" s="1041">
        <v>480000</v>
      </c>
      <c r="N578" s="898"/>
    </row>
    <row r="579" spans="1:14" ht="24.95" customHeight="1" x14ac:dyDescent="0.25">
      <c r="A579" s="970">
        <v>155</v>
      </c>
      <c r="B579" s="870" t="s">
        <v>1618</v>
      </c>
      <c r="C579" s="877" t="s">
        <v>1009</v>
      </c>
      <c r="D579" s="872">
        <v>1324986.3600000001</v>
      </c>
      <c r="E579" s="872">
        <v>56400</v>
      </c>
      <c r="F579" s="869"/>
      <c r="G579" s="869"/>
      <c r="H579" s="872"/>
      <c r="I579" s="834"/>
      <c r="J579" s="834"/>
      <c r="K579" s="834"/>
      <c r="L579" s="834"/>
      <c r="M579" s="1041">
        <v>480000</v>
      </c>
      <c r="N579" s="898"/>
    </row>
    <row r="580" spans="1:14" ht="24.95" customHeight="1" x14ac:dyDescent="0.25">
      <c r="A580" s="970">
        <v>156</v>
      </c>
      <c r="B580" s="876" t="s">
        <v>1619</v>
      </c>
      <c r="C580" s="877" t="s">
        <v>1009</v>
      </c>
      <c r="D580" s="872">
        <v>1324986.3600000001</v>
      </c>
      <c r="E580" s="872">
        <v>56400</v>
      </c>
      <c r="F580" s="869"/>
      <c r="G580" s="869"/>
      <c r="H580" s="872"/>
      <c r="I580" s="834"/>
      <c r="J580" s="834"/>
      <c r="K580" s="834"/>
      <c r="L580" s="834"/>
      <c r="M580" s="1041">
        <v>480000</v>
      </c>
      <c r="N580" s="898"/>
    </row>
    <row r="581" spans="1:14" ht="24.95" customHeight="1" x14ac:dyDescent="0.25">
      <c r="A581" s="970">
        <v>157</v>
      </c>
      <c r="B581" s="876" t="s">
        <v>1620</v>
      </c>
      <c r="C581" s="877" t="s">
        <v>1009</v>
      </c>
      <c r="D581" s="872">
        <v>1324986.3600000001</v>
      </c>
      <c r="E581" s="872">
        <v>56400</v>
      </c>
      <c r="F581" s="869"/>
      <c r="G581" s="869"/>
      <c r="H581" s="872"/>
      <c r="I581" s="834"/>
      <c r="J581" s="834"/>
      <c r="K581" s="834"/>
      <c r="L581" s="834"/>
      <c r="M581" s="1041">
        <v>480000</v>
      </c>
      <c r="N581" s="898"/>
    </row>
    <row r="582" spans="1:14" ht="24.95" customHeight="1" x14ac:dyDescent="0.25">
      <c r="A582" s="970">
        <v>158</v>
      </c>
      <c r="B582" s="876" t="s">
        <v>1621</v>
      </c>
      <c r="C582" s="877" t="s">
        <v>1009</v>
      </c>
      <c r="D582" s="872">
        <v>1324986.3600000001</v>
      </c>
      <c r="E582" s="872">
        <v>56400</v>
      </c>
      <c r="F582" s="869"/>
      <c r="G582" s="869"/>
      <c r="H582" s="872"/>
      <c r="I582" s="834"/>
      <c r="J582" s="834"/>
      <c r="K582" s="834"/>
      <c r="L582" s="834"/>
      <c r="M582" s="1041">
        <v>480000</v>
      </c>
      <c r="N582" s="898"/>
    </row>
    <row r="583" spans="1:14" ht="24.95" customHeight="1" x14ac:dyDescent="0.25">
      <c r="A583" s="970">
        <v>159</v>
      </c>
      <c r="B583" s="876" t="s">
        <v>1622</v>
      </c>
      <c r="C583" s="877" t="s">
        <v>1009</v>
      </c>
      <c r="D583" s="872">
        <v>1324986.3600000001</v>
      </c>
      <c r="E583" s="872">
        <v>56400</v>
      </c>
      <c r="F583" s="869"/>
      <c r="G583" s="869"/>
      <c r="H583" s="872"/>
      <c r="I583" s="834"/>
      <c r="J583" s="834"/>
      <c r="K583" s="834"/>
      <c r="L583" s="834"/>
      <c r="M583" s="1041">
        <v>480000</v>
      </c>
      <c r="N583" s="898"/>
    </row>
    <row r="584" spans="1:14" ht="24.95" customHeight="1" x14ac:dyDescent="0.25">
      <c r="A584" s="970">
        <v>160</v>
      </c>
      <c r="B584" s="881" t="s">
        <v>1623</v>
      </c>
      <c r="C584" s="877" t="s">
        <v>1009</v>
      </c>
      <c r="D584" s="872">
        <v>1324986.3600000001</v>
      </c>
      <c r="E584" s="872">
        <v>56400</v>
      </c>
      <c r="F584" s="869"/>
      <c r="G584" s="869"/>
      <c r="H584" s="872"/>
      <c r="I584" s="834"/>
      <c r="J584" s="834"/>
      <c r="K584" s="834"/>
      <c r="L584" s="834"/>
      <c r="M584" s="1041">
        <v>480000</v>
      </c>
      <c r="N584" s="898"/>
    </row>
    <row r="585" spans="1:14" ht="24.95" customHeight="1" x14ac:dyDescent="0.25">
      <c r="A585" s="970">
        <v>161</v>
      </c>
      <c r="B585" s="881" t="s">
        <v>1624</v>
      </c>
      <c r="C585" s="877" t="s">
        <v>1009</v>
      </c>
      <c r="D585" s="872">
        <v>1324986.3600000001</v>
      </c>
      <c r="E585" s="872">
        <v>56400</v>
      </c>
      <c r="F585" s="869"/>
      <c r="G585" s="869"/>
      <c r="H585" s="872"/>
      <c r="I585" s="834"/>
      <c r="J585" s="834"/>
      <c r="K585" s="834"/>
      <c r="L585" s="834"/>
      <c r="M585" s="1041">
        <v>480000</v>
      </c>
      <c r="N585" s="898"/>
    </row>
    <row r="586" spans="1:14" ht="24.95" customHeight="1" x14ac:dyDescent="0.25">
      <c r="A586" s="970">
        <v>162</v>
      </c>
      <c r="B586" s="870" t="s">
        <v>1625</v>
      </c>
      <c r="C586" s="877" t="s">
        <v>1009</v>
      </c>
      <c r="D586" s="872">
        <v>1324986.3600000001</v>
      </c>
      <c r="E586" s="872">
        <v>56400</v>
      </c>
      <c r="F586" s="869"/>
      <c r="G586" s="869"/>
      <c r="H586" s="872"/>
      <c r="I586" s="834"/>
      <c r="J586" s="834"/>
      <c r="K586" s="834"/>
      <c r="L586" s="834"/>
      <c r="M586" s="1041">
        <v>480000</v>
      </c>
      <c r="N586" s="898"/>
    </row>
    <row r="587" spans="1:14" ht="24.95" customHeight="1" x14ac:dyDescent="0.25">
      <c r="A587" s="970">
        <v>163</v>
      </c>
      <c r="B587" s="870" t="s">
        <v>1626</v>
      </c>
      <c r="C587" s="877" t="s">
        <v>1009</v>
      </c>
      <c r="D587" s="872">
        <v>1324986.3600000001</v>
      </c>
      <c r="E587" s="872">
        <v>56400</v>
      </c>
      <c r="F587" s="869"/>
      <c r="G587" s="869"/>
      <c r="H587" s="872"/>
      <c r="I587" s="834"/>
      <c r="J587" s="834"/>
      <c r="K587" s="834"/>
      <c r="L587" s="834"/>
      <c r="M587" s="1041">
        <v>480000</v>
      </c>
      <c r="N587" s="898"/>
    </row>
    <row r="588" spans="1:14" ht="24.95" customHeight="1" x14ac:dyDescent="0.25">
      <c r="A588" s="970">
        <v>164</v>
      </c>
      <c r="B588" s="870" t="s">
        <v>1627</v>
      </c>
      <c r="C588" s="877" t="s">
        <v>1009</v>
      </c>
      <c r="D588" s="872">
        <v>1324986.3600000001</v>
      </c>
      <c r="E588" s="872">
        <v>56400</v>
      </c>
      <c r="F588" s="869"/>
      <c r="G588" s="869"/>
      <c r="H588" s="872"/>
      <c r="I588" s="834"/>
      <c r="J588" s="834"/>
      <c r="K588" s="834"/>
      <c r="L588" s="834"/>
      <c r="M588" s="1041">
        <v>480000</v>
      </c>
      <c r="N588" s="898"/>
    </row>
    <row r="589" spans="1:14" ht="24.95" customHeight="1" x14ac:dyDescent="0.25">
      <c r="A589" s="970">
        <v>165</v>
      </c>
      <c r="B589" s="870" t="s">
        <v>1628</v>
      </c>
      <c r="C589" s="877" t="s">
        <v>1009</v>
      </c>
      <c r="D589" s="872">
        <v>1324986.3600000001</v>
      </c>
      <c r="E589" s="872">
        <v>56400</v>
      </c>
      <c r="F589" s="869"/>
      <c r="G589" s="869"/>
      <c r="H589" s="872"/>
      <c r="I589" s="834"/>
      <c r="J589" s="834"/>
      <c r="K589" s="834"/>
      <c r="L589" s="834"/>
      <c r="M589" s="1041">
        <v>480000</v>
      </c>
      <c r="N589" s="898"/>
    </row>
    <row r="590" spans="1:14" ht="24.95" customHeight="1" x14ac:dyDescent="0.25">
      <c r="A590" s="970">
        <v>166</v>
      </c>
      <c r="B590" s="870" t="s">
        <v>1629</v>
      </c>
      <c r="C590" s="877" t="s">
        <v>1009</v>
      </c>
      <c r="D590" s="872">
        <v>1324986.3600000001</v>
      </c>
      <c r="E590" s="872">
        <v>56400</v>
      </c>
      <c r="F590" s="869"/>
      <c r="G590" s="869"/>
      <c r="H590" s="872"/>
      <c r="I590" s="834"/>
      <c r="J590" s="834"/>
      <c r="K590" s="834"/>
      <c r="L590" s="834"/>
      <c r="M590" s="1041">
        <v>480000</v>
      </c>
      <c r="N590" s="898"/>
    </row>
    <row r="591" spans="1:14" ht="24.95" customHeight="1" x14ac:dyDescent="0.25">
      <c r="A591" s="970">
        <v>167</v>
      </c>
      <c r="B591" s="870" t="s">
        <v>1630</v>
      </c>
      <c r="C591" s="877" t="s">
        <v>1009</v>
      </c>
      <c r="D591" s="872">
        <v>1324986.3600000001</v>
      </c>
      <c r="E591" s="872">
        <v>56400</v>
      </c>
      <c r="F591" s="869"/>
      <c r="G591" s="869"/>
      <c r="H591" s="872"/>
      <c r="I591" s="834"/>
      <c r="J591" s="834"/>
      <c r="K591" s="834"/>
      <c r="L591" s="834"/>
      <c r="M591" s="1041">
        <v>480000</v>
      </c>
      <c r="N591" s="898"/>
    </row>
    <row r="592" spans="1:14" ht="24.95" customHeight="1" x14ac:dyDescent="0.25">
      <c r="A592" s="970">
        <v>168</v>
      </c>
      <c r="B592" s="870" t="s">
        <v>1631</v>
      </c>
      <c r="C592" s="877" t="s">
        <v>1009</v>
      </c>
      <c r="D592" s="872">
        <v>1324986.3600000001</v>
      </c>
      <c r="E592" s="872">
        <v>56400</v>
      </c>
      <c r="F592" s="869"/>
      <c r="G592" s="869"/>
      <c r="H592" s="872"/>
      <c r="I592" s="834"/>
      <c r="J592" s="834"/>
      <c r="K592" s="834"/>
      <c r="L592" s="834"/>
      <c r="M592" s="1041">
        <v>480000</v>
      </c>
      <c r="N592" s="898"/>
    </row>
    <row r="593" spans="1:14" ht="24.95" customHeight="1" x14ac:dyDescent="0.25">
      <c r="A593" s="970">
        <v>169</v>
      </c>
      <c r="B593" s="870" t="s">
        <v>1632</v>
      </c>
      <c r="C593" s="877" t="s">
        <v>1009</v>
      </c>
      <c r="D593" s="872">
        <v>1324986.3600000001</v>
      </c>
      <c r="E593" s="872">
        <v>56400</v>
      </c>
      <c r="F593" s="869"/>
      <c r="G593" s="869"/>
      <c r="H593" s="872"/>
      <c r="I593" s="834"/>
      <c r="J593" s="834"/>
      <c r="K593" s="834"/>
      <c r="L593" s="834"/>
      <c r="M593" s="1041">
        <v>480000</v>
      </c>
      <c r="N593" s="898"/>
    </row>
    <row r="594" spans="1:14" ht="24.95" customHeight="1" x14ac:dyDescent="0.25">
      <c r="A594" s="970">
        <v>170</v>
      </c>
      <c r="B594" s="870" t="s">
        <v>1633</v>
      </c>
      <c r="C594" s="877" t="s">
        <v>1009</v>
      </c>
      <c r="D594" s="872">
        <v>1324986.3600000001</v>
      </c>
      <c r="E594" s="872">
        <v>56400</v>
      </c>
      <c r="F594" s="869"/>
      <c r="G594" s="869"/>
      <c r="H594" s="872"/>
      <c r="I594" s="834"/>
      <c r="J594" s="834"/>
      <c r="K594" s="834"/>
      <c r="L594" s="834"/>
      <c r="M594" s="1041">
        <v>480000</v>
      </c>
      <c r="N594" s="898"/>
    </row>
    <row r="595" spans="1:14" ht="24.95" customHeight="1" x14ac:dyDescent="0.25">
      <c r="A595" s="970">
        <v>171</v>
      </c>
      <c r="B595" s="870" t="s">
        <v>1634</v>
      </c>
      <c r="C595" s="877" t="s">
        <v>1009</v>
      </c>
      <c r="D595" s="872">
        <v>1324986.3600000001</v>
      </c>
      <c r="E595" s="872">
        <v>56400</v>
      </c>
      <c r="F595" s="869"/>
      <c r="G595" s="869"/>
      <c r="H595" s="872"/>
      <c r="I595" s="834"/>
      <c r="J595" s="834"/>
      <c r="K595" s="834"/>
      <c r="L595" s="834"/>
      <c r="M595" s="1041">
        <v>480000</v>
      </c>
      <c r="N595" s="898"/>
    </row>
    <row r="596" spans="1:14" ht="24.95" customHeight="1" x14ac:dyDescent="0.25">
      <c r="A596" s="970">
        <v>172</v>
      </c>
      <c r="B596" s="870" t="s">
        <v>1635</v>
      </c>
      <c r="C596" s="877" t="s">
        <v>1009</v>
      </c>
      <c r="D596" s="872">
        <v>1324986.3600000001</v>
      </c>
      <c r="E596" s="872">
        <v>56400</v>
      </c>
      <c r="F596" s="869"/>
      <c r="G596" s="869"/>
      <c r="H596" s="872"/>
      <c r="I596" s="834"/>
      <c r="J596" s="834"/>
      <c r="K596" s="834"/>
      <c r="L596" s="834"/>
      <c r="M596" s="1041">
        <v>480000</v>
      </c>
      <c r="N596" s="898"/>
    </row>
    <row r="597" spans="1:14" ht="24.95" customHeight="1" x14ac:dyDescent="0.25">
      <c r="A597" s="970">
        <v>173</v>
      </c>
      <c r="B597" s="870" t="s">
        <v>1636</v>
      </c>
      <c r="C597" s="877" t="s">
        <v>1009</v>
      </c>
      <c r="D597" s="872">
        <v>1324986.3600000001</v>
      </c>
      <c r="E597" s="872">
        <v>56400</v>
      </c>
      <c r="F597" s="869"/>
      <c r="G597" s="869"/>
      <c r="H597" s="872"/>
      <c r="I597" s="834"/>
      <c r="J597" s="834"/>
      <c r="K597" s="834"/>
      <c r="L597" s="834"/>
      <c r="M597" s="1041">
        <v>480000</v>
      </c>
      <c r="N597" s="898"/>
    </row>
    <row r="598" spans="1:14" ht="24.95" customHeight="1" x14ac:dyDescent="0.25">
      <c r="A598" s="970">
        <v>174</v>
      </c>
      <c r="B598" s="870" t="s">
        <v>1637</v>
      </c>
      <c r="C598" s="877" t="s">
        <v>1009</v>
      </c>
      <c r="D598" s="872">
        <v>1324986.3600000001</v>
      </c>
      <c r="E598" s="872">
        <v>56400</v>
      </c>
      <c r="F598" s="869"/>
      <c r="G598" s="869"/>
      <c r="H598" s="872"/>
      <c r="I598" s="834"/>
      <c r="J598" s="834"/>
      <c r="K598" s="834"/>
      <c r="L598" s="834"/>
      <c r="M598" s="1041">
        <v>480000</v>
      </c>
      <c r="N598" s="898"/>
    </row>
    <row r="599" spans="1:14" ht="24.95" customHeight="1" x14ac:dyDescent="0.25">
      <c r="A599" s="970">
        <v>175</v>
      </c>
      <c r="B599" s="870" t="s">
        <v>1638</v>
      </c>
      <c r="C599" s="877" t="s">
        <v>1009</v>
      </c>
      <c r="D599" s="872">
        <v>1324986.3600000001</v>
      </c>
      <c r="E599" s="872">
        <v>56400</v>
      </c>
      <c r="F599" s="869"/>
      <c r="G599" s="869"/>
      <c r="H599" s="872"/>
      <c r="I599" s="834"/>
      <c r="J599" s="834"/>
      <c r="K599" s="834"/>
      <c r="L599" s="834"/>
      <c r="M599" s="1041">
        <v>480000</v>
      </c>
      <c r="N599" s="898"/>
    </row>
    <row r="600" spans="1:14" ht="24.95" customHeight="1" x14ac:dyDescent="0.25">
      <c r="A600" s="970">
        <v>176</v>
      </c>
      <c r="B600" s="870" t="s">
        <v>1639</v>
      </c>
      <c r="C600" s="877" t="s">
        <v>1009</v>
      </c>
      <c r="D600" s="872">
        <v>1324986.3600000001</v>
      </c>
      <c r="E600" s="872">
        <v>56400</v>
      </c>
      <c r="F600" s="869"/>
      <c r="G600" s="869"/>
      <c r="H600" s="872"/>
      <c r="I600" s="834"/>
      <c r="J600" s="834"/>
      <c r="K600" s="834"/>
      <c r="L600" s="834"/>
      <c r="M600" s="1041">
        <v>480000</v>
      </c>
      <c r="N600" s="898"/>
    </row>
    <row r="601" spans="1:14" ht="24.95" customHeight="1" x14ac:dyDescent="0.25">
      <c r="A601" s="970">
        <v>177</v>
      </c>
      <c r="B601" s="870" t="s">
        <v>1640</v>
      </c>
      <c r="C601" s="877" t="s">
        <v>1009</v>
      </c>
      <c r="D601" s="872">
        <v>1324986.3600000001</v>
      </c>
      <c r="E601" s="872">
        <v>56400</v>
      </c>
      <c r="F601" s="869"/>
      <c r="G601" s="869"/>
      <c r="H601" s="872"/>
      <c r="I601" s="834"/>
      <c r="J601" s="834"/>
      <c r="K601" s="834"/>
      <c r="L601" s="834"/>
      <c r="M601" s="1041">
        <v>480000</v>
      </c>
      <c r="N601" s="898"/>
    </row>
    <row r="602" spans="1:14" ht="24.95" customHeight="1" x14ac:dyDescent="0.25">
      <c r="A602" s="970">
        <v>178</v>
      </c>
      <c r="B602" s="870" t="s">
        <v>1641</v>
      </c>
      <c r="C602" s="877" t="s">
        <v>1009</v>
      </c>
      <c r="D602" s="872">
        <v>1324986.3600000001</v>
      </c>
      <c r="E602" s="872">
        <v>56400</v>
      </c>
      <c r="F602" s="869"/>
      <c r="G602" s="869"/>
      <c r="H602" s="872"/>
      <c r="I602" s="834"/>
      <c r="J602" s="834"/>
      <c r="K602" s="834"/>
      <c r="L602" s="834"/>
      <c r="M602" s="1041">
        <v>480000</v>
      </c>
      <c r="N602" s="898"/>
    </row>
    <row r="603" spans="1:14" ht="24.95" customHeight="1" x14ac:dyDescent="0.25">
      <c r="A603" s="970">
        <v>179</v>
      </c>
      <c r="B603" s="870" t="s">
        <v>1642</v>
      </c>
      <c r="C603" s="877" t="s">
        <v>1009</v>
      </c>
      <c r="D603" s="872">
        <v>1324986.3600000001</v>
      </c>
      <c r="E603" s="872">
        <v>56400</v>
      </c>
      <c r="F603" s="869"/>
      <c r="G603" s="869"/>
      <c r="H603" s="872"/>
      <c r="I603" s="834"/>
      <c r="J603" s="834"/>
      <c r="K603" s="834"/>
      <c r="L603" s="834"/>
      <c r="M603" s="1041">
        <v>480000</v>
      </c>
      <c r="N603" s="898"/>
    </row>
    <row r="604" spans="1:14" ht="24.95" customHeight="1" x14ac:dyDescent="0.25">
      <c r="A604" s="970">
        <v>180</v>
      </c>
      <c r="B604" s="870" t="s">
        <v>1643</v>
      </c>
      <c r="C604" s="877" t="s">
        <v>1009</v>
      </c>
      <c r="D604" s="872">
        <v>1324986.3600000001</v>
      </c>
      <c r="E604" s="872">
        <v>56400</v>
      </c>
      <c r="F604" s="869"/>
      <c r="G604" s="869"/>
      <c r="H604" s="872"/>
      <c r="I604" s="834"/>
      <c r="J604" s="834"/>
      <c r="K604" s="834"/>
      <c r="L604" s="834"/>
      <c r="M604" s="1041">
        <v>480000</v>
      </c>
      <c r="N604" s="898"/>
    </row>
    <row r="605" spans="1:14" ht="24.95" customHeight="1" x14ac:dyDescent="0.25">
      <c r="A605" s="970">
        <v>181</v>
      </c>
      <c r="B605" s="870" t="s">
        <v>1644</v>
      </c>
      <c r="C605" s="877" t="s">
        <v>1009</v>
      </c>
      <c r="D605" s="872">
        <v>1324986.3600000001</v>
      </c>
      <c r="E605" s="872">
        <v>56400</v>
      </c>
      <c r="F605" s="869"/>
      <c r="G605" s="869"/>
      <c r="H605" s="872"/>
      <c r="I605" s="834"/>
      <c r="J605" s="834"/>
      <c r="K605" s="834"/>
      <c r="L605" s="834"/>
      <c r="M605" s="1041">
        <v>480000</v>
      </c>
      <c r="N605" s="898"/>
    </row>
    <row r="606" spans="1:14" ht="24.95" customHeight="1" x14ac:dyDescent="0.25">
      <c r="A606" s="970">
        <v>182</v>
      </c>
      <c r="B606" s="870" t="s">
        <v>1645</v>
      </c>
      <c r="C606" s="877" t="s">
        <v>1009</v>
      </c>
      <c r="D606" s="872">
        <v>1324986.3600000001</v>
      </c>
      <c r="E606" s="872">
        <v>56400</v>
      </c>
      <c r="F606" s="869"/>
      <c r="G606" s="869"/>
      <c r="H606" s="872"/>
      <c r="I606" s="834"/>
      <c r="J606" s="834"/>
      <c r="K606" s="834"/>
      <c r="L606" s="834"/>
      <c r="M606" s="1041">
        <v>480000</v>
      </c>
      <c r="N606" s="898"/>
    </row>
    <row r="607" spans="1:14" ht="24.95" customHeight="1" x14ac:dyDescent="0.25">
      <c r="A607" s="970">
        <v>183</v>
      </c>
      <c r="B607" s="870" t="s">
        <v>1646</v>
      </c>
      <c r="C607" s="877" t="s">
        <v>1009</v>
      </c>
      <c r="D607" s="872">
        <v>1324986.3600000001</v>
      </c>
      <c r="E607" s="872">
        <v>56400</v>
      </c>
      <c r="F607" s="869"/>
      <c r="G607" s="869"/>
      <c r="H607" s="872"/>
      <c r="I607" s="834"/>
      <c r="J607" s="834"/>
      <c r="K607" s="834"/>
      <c r="L607" s="834"/>
      <c r="M607" s="1041">
        <v>480000</v>
      </c>
      <c r="N607" s="898"/>
    </row>
    <row r="608" spans="1:14" ht="24.95" customHeight="1" x14ac:dyDescent="0.25">
      <c r="A608" s="970">
        <v>184</v>
      </c>
      <c r="B608" s="870" t="s">
        <v>1647</v>
      </c>
      <c r="C608" s="877" t="s">
        <v>1009</v>
      </c>
      <c r="D608" s="872">
        <v>1324986.3600000001</v>
      </c>
      <c r="E608" s="872">
        <v>56400</v>
      </c>
      <c r="F608" s="869"/>
      <c r="G608" s="869"/>
      <c r="H608" s="872"/>
      <c r="I608" s="834"/>
      <c r="J608" s="834"/>
      <c r="K608" s="834"/>
      <c r="L608" s="834"/>
      <c r="M608" s="1041">
        <v>480000</v>
      </c>
      <c r="N608" s="898"/>
    </row>
    <row r="609" spans="1:14" ht="24.95" customHeight="1" x14ac:dyDescent="0.25">
      <c r="A609" s="970">
        <v>185</v>
      </c>
      <c r="B609" s="870" t="s">
        <v>1648</v>
      </c>
      <c r="C609" s="877" t="s">
        <v>1010</v>
      </c>
      <c r="D609" s="872">
        <v>1420662.48</v>
      </c>
      <c r="E609" s="872">
        <v>56400</v>
      </c>
      <c r="F609" s="869"/>
      <c r="G609" s="869"/>
      <c r="H609" s="872"/>
      <c r="I609" s="834"/>
      <c r="J609" s="834"/>
      <c r="K609" s="834"/>
      <c r="L609" s="834"/>
      <c r="M609" s="1041">
        <v>480000</v>
      </c>
      <c r="N609" s="898"/>
    </row>
    <row r="610" spans="1:14" ht="24.95" customHeight="1" x14ac:dyDescent="0.25">
      <c r="A610" s="970">
        <v>186</v>
      </c>
      <c r="B610" s="870" t="s">
        <v>1649</v>
      </c>
      <c r="C610" s="877" t="s">
        <v>1010</v>
      </c>
      <c r="D610" s="872">
        <v>1420662.48</v>
      </c>
      <c r="E610" s="872">
        <v>56400</v>
      </c>
      <c r="F610" s="869"/>
      <c r="G610" s="869"/>
      <c r="H610" s="872"/>
      <c r="I610" s="834"/>
      <c r="J610" s="834"/>
      <c r="K610" s="834"/>
      <c r="L610" s="834"/>
      <c r="M610" s="1041">
        <v>480000</v>
      </c>
      <c r="N610" s="898"/>
    </row>
    <row r="611" spans="1:14" ht="24.95" customHeight="1" x14ac:dyDescent="0.25">
      <c r="A611" s="970">
        <v>187</v>
      </c>
      <c r="B611" s="870" t="s">
        <v>1650</v>
      </c>
      <c r="C611" s="877" t="s">
        <v>1010</v>
      </c>
      <c r="D611" s="872">
        <v>1420662.48</v>
      </c>
      <c r="E611" s="872">
        <v>56400</v>
      </c>
      <c r="F611" s="869"/>
      <c r="G611" s="869"/>
      <c r="H611" s="872"/>
      <c r="I611" s="834"/>
      <c r="J611" s="834"/>
      <c r="K611" s="834"/>
      <c r="L611" s="834"/>
      <c r="M611" s="1041">
        <v>480000</v>
      </c>
      <c r="N611" s="898"/>
    </row>
    <row r="612" spans="1:14" ht="24.95" customHeight="1" x14ac:dyDescent="0.25">
      <c r="A612" s="970">
        <v>188</v>
      </c>
      <c r="B612" s="870" t="s">
        <v>1651</v>
      </c>
      <c r="C612" s="877" t="s">
        <v>1010</v>
      </c>
      <c r="D612" s="872">
        <v>1420662.48</v>
      </c>
      <c r="E612" s="872">
        <v>56400</v>
      </c>
      <c r="F612" s="869"/>
      <c r="G612" s="869"/>
      <c r="H612" s="872"/>
      <c r="I612" s="834"/>
      <c r="J612" s="834"/>
      <c r="K612" s="834"/>
      <c r="L612" s="834"/>
      <c r="M612" s="1041">
        <v>480000</v>
      </c>
      <c r="N612" s="898"/>
    </row>
    <row r="613" spans="1:14" ht="24.95" customHeight="1" x14ac:dyDescent="0.25">
      <c r="A613" s="970">
        <v>189</v>
      </c>
      <c r="B613" s="870" t="s">
        <v>1652</v>
      </c>
      <c r="C613" s="877" t="s">
        <v>1010</v>
      </c>
      <c r="D613" s="872">
        <v>1420662.48</v>
      </c>
      <c r="E613" s="872">
        <v>56400</v>
      </c>
      <c r="F613" s="869"/>
      <c r="G613" s="869"/>
      <c r="H613" s="872"/>
      <c r="I613" s="834"/>
      <c r="J613" s="834"/>
      <c r="K613" s="834"/>
      <c r="L613" s="834"/>
      <c r="M613" s="1041">
        <v>480000</v>
      </c>
      <c r="N613" s="898"/>
    </row>
    <row r="614" spans="1:14" ht="24.95" customHeight="1" x14ac:dyDescent="0.25">
      <c r="A614" s="970">
        <v>190</v>
      </c>
      <c r="B614" s="870" t="s">
        <v>1653</v>
      </c>
      <c r="C614" s="877" t="s">
        <v>1010</v>
      </c>
      <c r="D614" s="872">
        <v>1420662.48</v>
      </c>
      <c r="E614" s="872">
        <v>56400</v>
      </c>
      <c r="F614" s="869"/>
      <c r="G614" s="869"/>
      <c r="H614" s="872"/>
      <c r="I614" s="834"/>
      <c r="J614" s="834"/>
      <c r="K614" s="834"/>
      <c r="L614" s="834"/>
      <c r="M614" s="1041">
        <v>480000</v>
      </c>
      <c r="N614" s="898"/>
    </row>
    <row r="615" spans="1:14" ht="24.95" customHeight="1" x14ac:dyDescent="0.25">
      <c r="A615" s="970">
        <v>191</v>
      </c>
      <c r="B615" s="870" t="s">
        <v>1654</v>
      </c>
      <c r="C615" s="877" t="s">
        <v>1010</v>
      </c>
      <c r="D615" s="872">
        <v>1420662.48</v>
      </c>
      <c r="E615" s="872">
        <v>56400</v>
      </c>
      <c r="F615" s="869"/>
      <c r="G615" s="869"/>
      <c r="H615" s="872"/>
      <c r="I615" s="834"/>
      <c r="J615" s="834"/>
      <c r="K615" s="834"/>
      <c r="L615" s="834"/>
      <c r="M615" s="1041">
        <v>480000</v>
      </c>
      <c r="N615" s="898"/>
    </row>
    <row r="616" spans="1:14" ht="24.95" customHeight="1" x14ac:dyDescent="0.25">
      <c r="A616" s="970">
        <v>192</v>
      </c>
      <c r="B616" s="870" t="s">
        <v>1655</v>
      </c>
      <c r="C616" s="877" t="s">
        <v>1010</v>
      </c>
      <c r="D616" s="872">
        <v>1420662.48</v>
      </c>
      <c r="E616" s="872">
        <v>56400</v>
      </c>
      <c r="F616" s="869"/>
      <c r="G616" s="869"/>
      <c r="H616" s="872"/>
      <c r="I616" s="834"/>
      <c r="J616" s="834"/>
      <c r="K616" s="834"/>
      <c r="L616" s="834"/>
      <c r="M616" s="1041">
        <v>480000</v>
      </c>
      <c r="N616" s="898"/>
    </row>
    <row r="617" spans="1:14" ht="24.95" customHeight="1" x14ac:dyDescent="0.25">
      <c r="A617" s="970">
        <v>193</v>
      </c>
      <c r="B617" s="870" t="s">
        <v>1656</v>
      </c>
      <c r="C617" s="877" t="s">
        <v>1010</v>
      </c>
      <c r="D617" s="872">
        <v>1420662.48</v>
      </c>
      <c r="E617" s="872">
        <v>56400</v>
      </c>
      <c r="F617" s="869"/>
      <c r="G617" s="869"/>
      <c r="H617" s="872"/>
      <c r="I617" s="834"/>
      <c r="J617" s="834"/>
      <c r="K617" s="834"/>
      <c r="L617" s="834"/>
      <c r="M617" s="1041">
        <v>480000</v>
      </c>
      <c r="N617" s="898"/>
    </row>
    <row r="618" spans="1:14" ht="24.95" customHeight="1" x14ac:dyDescent="0.25">
      <c r="A618" s="970">
        <v>194</v>
      </c>
      <c r="B618" s="870" t="s">
        <v>1655</v>
      </c>
      <c r="C618" s="877" t="s">
        <v>1010</v>
      </c>
      <c r="D618" s="872">
        <v>1420662.48</v>
      </c>
      <c r="E618" s="872">
        <v>56400</v>
      </c>
      <c r="F618" s="869"/>
      <c r="G618" s="869"/>
      <c r="H618" s="872"/>
      <c r="I618" s="834"/>
      <c r="J618" s="834"/>
      <c r="K618" s="834"/>
      <c r="L618" s="834"/>
      <c r="M618" s="1041">
        <v>480000</v>
      </c>
      <c r="N618" s="898"/>
    </row>
    <row r="619" spans="1:14" ht="24.95" customHeight="1" x14ac:dyDescent="0.25">
      <c r="A619" s="970">
        <v>195</v>
      </c>
      <c r="B619" s="870" t="s">
        <v>1657</v>
      </c>
      <c r="C619" s="877" t="s">
        <v>1010</v>
      </c>
      <c r="D619" s="872">
        <v>1420662.48</v>
      </c>
      <c r="E619" s="872">
        <v>56400</v>
      </c>
      <c r="F619" s="869"/>
      <c r="G619" s="869"/>
      <c r="H619" s="872"/>
      <c r="I619" s="834"/>
      <c r="J619" s="834"/>
      <c r="K619" s="834"/>
      <c r="L619" s="834"/>
      <c r="M619" s="1041">
        <v>480000</v>
      </c>
      <c r="N619" s="898"/>
    </row>
    <row r="620" spans="1:14" ht="24.95" customHeight="1" x14ac:dyDescent="0.25">
      <c r="A620" s="970">
        <v>196</v>
      </c>
      <c r="B620" s="870" t="s">
        <v>1658</v>
      </c>
      <c r="C620" s="877" t="s">
        <v>1010</v>
      </c>
      <c r="D620" s="872">
        <v>1420662.48</v>
      </c>
      <c r="E620" s="872">
        <v>56400</v>
      </c>
      <c r="F620" s="869"/>
      <c r="G620" s="869"/>
      <c r="H620" s="872"/>
      <c r="I620" s="834"/>
      <c r="J620" s="834"/>
      <c r="K620" s="834"/>
      <c r="L620" s="834"/>
      <c r="M620" s="1041">
        <v>480000</v>
      </c>
      <c r="N620" s="898"/>
    </row>
    <row r="621" spans="1:14" ht="24.95" customHeight="1" x14ac:dyDescent="0.25">
      <c r="A621" s="970">
        <v>197</v>
      </c>
      <c r="B621" s="874" t="s">
        <v>1659</v>
      </c>
      <c r="C621" s="877" t="s">
        <v>1010</v>
      </c>
      <c r="D621" s="872">
        <v>1420662.48</v>
      </c>
      <c r="E621" s="872">
        <v>56400</v>
      </c>
      <c r="F621" s="869"/>
      <c r="G621" s="869"/>
      <c r="H621" s="872"/>
      <c r="I621" s="834"/>
      <c r="J621" s="834"/>
      <c r="K621" s="834"/>
      <c r="L621" s="834"/>
      <c r="M621" s="1041">
        <v>480000</v>
      </c>
      <c r="N621" s="898"/>
    </row>
    <row r="622" spans="1:14" ht="24.95" customHeight="1" x14ac:dyDescent="0.25">
      <c r="A622" s="970">
        <v>198</v>
      </c>
      <c r="B622" s="874" t="s">
        <v>1660</v>
      </c>
      <c r="C622" s="877" t="s">
        <v>1010</v>
      </c>
      <c r="D622" s="872">
        <v>1420662.48</v>
      </c>
      <c r="E622" s="872">
        <v>56400</v>
      </c>
      <c r="F622" s="869"/>
      <c r="G622" s="869"/>
      <c r="H622" s="872"/>
      <c r="I622" s="834"/>
      <c r="J622" s="834"/>
      <c r="K622" s="834"/>
      <c r="L622" s="834"/>
      <c r="M622" s="1041">
        <v>480000</v>
      </c>
      <c r="N622" s="898"/>
    </row>
    <row r="623" spans="1:14" ht="24.95" customHeight="1" x14ac:dyDescent="0.25">
      <c r="A623" s="970">
        <v>199</v>
      </c>
      <c r="B623" s="874" t="s">
        <v>1661</v>
      </c>
      <c r="C623" s="877" t="s">
        <v>1010</v>
      </c>
      <c r="D623" s="872">
        <v>1420662.48</v>
      </c>
      <c r="E623" s="872">
        <v>56400</v>
      </c>
      <c r="F623" s="869"/>
      <c r="G623" s="869"/>
      <c r="H623" s="872"/>
      <c r="I623" s="834"/>
      <c r="J623" s="834"/>
      <c r="K623" s="834"/>
      <c r="L623" s="834"/>
      <c r="M623" s="1041">
        <v>480000</v>
      </c>
      <c r="N623" s="898"/>
    </row>
    <row r="624" spans="1:14" ht="24.95" customHeight="1" x14ac:dyDescent="0.25">
      <c r="A624" s="970">
        <v>200</v>
      </c>
      <c r="B624" s="870" t="s">
        <v>1614</v>
      </c>
      <c r="C624" s="877" t="s">
        <v>1010</v>
      </c>
      <c r="D624" s="872">
        <v>1420662.48</v>
      </c>
      <c r="E624" s="872">
        <v>56400</v>
      </c>
      <c r="F624" s="869"/>
      <c r="G624" s="869"/>
      <c r="H624" s="872"/>
      <c r="I624" s="834"/>
      <c r="J624" s="834"/>
      <c r="K624" s="834"/>
      <c r="L624" s="834"/>
      <c r="M624" s="1041">
        <v>480000</v>
      </c>
      <c r="N624" s="898"/>
    </row>
    <row r="625" spans="1:14" ht="24.95" customHeight="1" x14ac:dyDescent="0.25">
      <c r="A625" s="970">
        <v>201</v>
      </c>
      <c r="B625" s="870" t="s">
        <v>1662</v>
      </c>
      <c r="C625" s="877" t="s">
        <v>1010</v>
      </c>
      <c r="D625" s="872">
        <v>1420662.48</v>
      </c>
      <c r="E625" s="872">
        <v>56400</v>
      </c>
      <c r="F625" s="869"/>
      <c r="G625" s="869"/>
      <c r="H625" s="872"/>
      <c r="I625" s="834"/>
      <c r="J625" s="834"/>
      <c r="K625" s="834"/>
      <c r="L625" s="834"/>
      <c r="M625" s="1041">
        <v>480000</v>
      </c>
      <c r="N625" s="898"/>
    </row>
    <row r="626" spans="1:14" ht="24.95" customHeight="1" x14ac:dyDescent="0.25">
      <c r="A626" s="970">
        <v>202</v>
      </c>
      <c r="B626" s="870" t="s">
        <v>1663</v>
      </c>
      <c r="C626" s="877" t="s">
        <v>1010</v>
      </c>
      <c r="D626" s="872">
        <v>1420662.48</v>
      </c>
      <c r="E626" s="872">
        <v>56400</v>
      </c>
      <c r="F626" s="869"/>
      <c r="G626" s="869"/>
      <c r="H626" s="872"/>
      <c r="I626" s="834"/>
      <c r="J626" s="834"/>
      <c r="K626" s="834"/>
      <c r="L626" s="834"/>
      <c r="M626" s="1041">
        <v>480000</v>
      </c>
      <c r="N626" s="898"/>
    </row>
    <row r="627" spans="1:14" ht="24.95" customHeight="1" x14ac:dyDescent="0.25">
      <c r="A627" s="970">
        <v>203</v>
      </c>
      <c r="B627" s="870" t="s">
        <v>1664</v>
      </c>
      <c r="C627" s="877" t="s">
        <v>1010</v>
      </c>
      <c r="D627" s="872">
        <v>1420662.48</v>
      </c>
      <c r="E627" s="872">
        <v>56400</v>
      </c>
      <c r="F627" s="869"/>
      <c r="G627" s="869"/>
      <c r="H627" s="872"/>
      <c r="I627" s="834"/>
      <c r="J627" s="834"/>
      <c r="K627" s="834"/>
      <c r="L627" s="834"/>
      <c r="M627" s="1041">
        <v>480000</v>
      </c>
      <c r="N627" s="898"/>
    </row>
    <row r="628" spans="1:14" ht="24.95" customHeight="1" x14ac:dyDescent="0.25">
      <c r="A628" s="970">
        <v>204</v>
      </c>
      <c r="B628" s="870" t="s">
        <v>1665</v>
      </c>
      <c r="C628" s="877" t="s">
        <v>1010</v>
      </c>
      <c r="D628" s="872">
        <v>1420662.48</v>
      </c>
      <c r="E628" s="872">
        <v>56400</v>
      </c>
      <c r="F628" s="869"/>
      <c r="G628" s="869"/>
      <c r="H628" s="872"/>
      <c r="I628" s="834"/>
      <c r="J628" s="834"/>
      <c r="K628" s="834"/>
      <c r="L628" s="834"/>
      <c r="M628" s="1041">
        <v>480000</v>
      </c>
      <c r="N628" s="898"/>
    </row>
    <row r="629" spans="1:14" ht="24.95" customHeight="1" x14ac:dyDescent="0.25">
      <c r="A629" s="970">
        <v>205</v>
      </c>
      <c r="B629" s="870" t="s">
        <v>1666</v>
      </c>
      <c r="C629" s="877" t="s">
        <v>1010</v>
      </c>
      <c r="D629" s="872">
        <v>1420662.48</v>
      </c>
      <c r="E629" s="872">
        <v>56400</v>
      </c>
      <c r="F629" s="869"/>
      <c r="G629" s="869"/>
      <c r="H629" s="872"/>
      <c r="I629" s="834"/>
      <c r="J629" s="834"/>
      <c r="K629" s="834"/>
      <c r="L629" s="834"/>
      <c r="M629" s="1041">
        <v>480000</v>
      </c>
      <c r="N629" s="898"/>
    </row>
    <row r="630" spans="1:14" ht="24.95" customHeight="1" x14ac:dyDescent="0.25">
      <c r="A630" s="970">
        <v>206</v>
      </c>
      <c r="B630" s="870" t="s">
        <v>1667</v>
      </c>
      <c r="C630" s="877" t="s">
        <v>1010</v>
      </c>
      <c r="D630" s="872">
        <v>1420662.48</v>
      </c>
      <c r="E630" s="872">
        <v>56400</v>
      </c>
      <c r="F630" s="869"/>
      <c r="G630" s="869"/>
      <c r="H630" s="872"/>
      <c r="I630" s="834"/>
      <c r="J630" s="834"/>
      <c r="K630" s="834"/>
      <c r="L630" s="834"/>
      <c r="M630" s="1041">
        <v>480000</v>
      </c>
      <c r="N630" s="898"/>
    </row>
    <row r="631" spans="1:14" ht="24.95" customHeight="1" x14ac:dyDescent="0.25">
      <c r="A631" s="970">
        <v>207</v>
      </c>
      <c r="B631" s="870" t="s">
        <v>1668</v>
      </c>
      <c r="C631" s="877" t="s">
        <v>1010</v>
      </c>
      <c r="D631" s="872">
        <v>1420662.48</v>
      </c>
      <c r="E631" s="872">
        <v>56400</v>
      </c>
      <c r="F631" s="869"/>
      <c r="G631" s="869"/>
      <c r="H631" s="872"/>
      <c r="I631" s="834"/>
      <c r="J631" s="834"/>
      <c r="K631" s="834"/>
      <c r="L631" s="834"/>
      <c r="M631" s="1041">
        <v>480000</v>
      </c>
      <c r="N631" s="898"/>
    </row>
    <row r="632" spans="1:14" ht="24.95" customHeight="1" x14ac:dyDescent="0.25">
      <c r="A632" s="970">
        <v>208</v>
      </c>
      <c r="B632" s="870" t="s">
        <v>1669</v>
      </c>
      <c r="C632" s="877" t="s">
        <v>1010</v>
      </c>
      <c r="D632" s="872">
        <v>1420662.48</v>
      </c>
      <c r="E632" s="872">
        <v>56400</v>
      </c>
      <c r="F632" s="869"/>
      <c r="G632" s="869"/>
      <c r="H632" s="872"/>
      <c r="I632" s="834"/>
      <c r="J632" s="834"/>
      <c r="K632" s="834"/>
      <c r="L632" s="834"/>
      <c r="M632" s="1041">
        <v>480000</v>
      </c>
      <c r="N632" s="898"/>
    </row>
    <row r="633" spans="1:14" ht="24.95" customHeight="1" x14ac:dyDescent="0.25">
      <c r="A633" s="970">
        <v>209</v>
      </c>
      <c r="B633" s="870" t="s">
        <v>1670</v>
      </c>
      <c r="C633" s="877" t="s">
        <v>1010</v>
      </c>
      <c r="D633" s="872">
        <v>1420662.48</v>
      </c>
      <c r="E633" s="872">
        <v>56400</v>
      </c>
      <c r="F633" s="869"/>
      <c r="G633" s="869"/>
      <c r="H633" s="872"/>
      <c r="I633" s="834"/>
      <c r="J633" s="834"/>
      <c r="K633" s="834"/>
      <c r="L633" s="834"/>
      <c r="M633" s="1041">
        <v>480000</v>
      </c>
      <c r="N633" s="898"/>
    </row>
    <row r="634" spans="1:14" ht="24.95" customHeight="1" x14ac:dyDescent="0.25">
      <c r="A634" s="970">
        <v>210</v>
      </c>
      <c r="B634" s="870" t="s">
        <v>1671</v>
      </c>
      <c r="C634" s="877" t="s">
        <v>1010</v>
      </c>
      <c r="D634" s="872">
        <v>1420662.48</v>
      </c>
      <c r="E634" s="872">
        <v>56400</v>
      </c>
      <c r="F634" s="869"/>
      <c r="G634" s="869"/>
      <c r="H634" s="872"/>
      <c r="I634" s="834"/>
      <c r="J634" s="834"/>
      <c r="K634" s="834"/>
      <c r="L634" s="834"/>
      <c r="M634" s="1041">
        <v>480000</v>
      </c>
      <c r="N634" s="898"/>
    </row>
    <row r="635" spans="1:14" ht="24.95" customHeight="1" x14ac:dyDescent="0.25">
      <c r="A635" s="970">
        <v>211</v>
      </c>
      <c r="B635" s="870" t="s">
        <v>1672</v>
      </c>
      <c r="C635" s="877" t="s">
        <v>1010</v>
      </c>
      <c r="D635" s="872">
        <v>1420662.48</v>
      </c>
      <c r="E635" s="872">
        <v>56400</v>
      </c>
      <c r="F635" s="869"/>
      <c r="G635" s="869"/>
      <c r="H635" s="872"/>
      <c r="I635" s="834"/>
      <c r="J635" s="834"/>
      <c r="K635" s="834"/>
      <c r="L635" s="834"/>
      <c r="M635" s="1041">
        <v>480000</v>
      </c>
      <c r="N635" s="898"/>
    </row>
    <row r="636" spans="1:14" ht="24.95" customHeight="1" x14ac:dyDescent="0.25">
      <c r="A636" s="970">
        <v>212</v>
      </c>
      <c r="B636" s="870" t="s">
        <v>1673</v>
      </c>
      <c r="C636" s="877" t="s">
        <v>1010</v>
      </c>
      <c r="D636" s="872">
        <v>1420662.48</v>
      </c>
      <c r="E636" s="872">
        <v>56400</v>
      </c>
      <c r="F636" s="869"/>
      <c r="G636" s="869"/>
      <c r="H636" s="872"/>
      <c r="I636" s="834"/>
      <c r="J636" s="834"/>
      <c r="K636" s="834"/>
      <c r="L636" s="834"/>
      <c r="M636" s="1041">
        <v>480000</v>
      </c>
      <c r="N636" s="898"/>
    </row>
    <row r="637" spans="1:14" ht="24.95" customHeight="1" x14ac:dyDescent="0.25">
      <c r="A637" s="970">
        <v>213</v>
      </c>
      <c r="B637" s="876" t="s">
        <v>1674</v>
      </c>
      <c r="C637" s="877" t="s">
        <v>1010</v>
      </c>
      <c r="D637" s="872">
        <v>1420662.48</v>
      </c>
      <c r="E637" s="872">
        <v>56400</v>
      </c>
      <c r="F637" s="872"/>
      <c r="G637" s="869"/>
      <c r="H637" s="872"/>
      <c r="I637" s="834"/>
      <c r="J637" s="834"/>
      <c r="K637" s="834"/>
      <c r="L637" s="834"/>
      <c r="M637" s="1041">
        <v>480000</v>
      </c>
      <c r="N637" s="898"/>
    </row>
    <row r="638" spans="1:14" ht="24.95" customHeight="1" x14ac:dyDescent="0.25">
      <c r="A638" s="970">
        <v>214</v>
      </c>
      <c r="B638" s="876" t="s">
        <v>1675</v>
      </c>
      <c r="C638" s="877" t="s">
        <v>1010</v>
      </c>
      <c r="D638" s="872">
        <v>1420662.48</v>
      </c>
      <c r="E638" s="872">
        <v>56400</v>
      </c>
      <c r="F638" s="872"/>
      <c r="G638" s="869"/>
      <c r="H638" s="872"/>
      <c r="I638" s="834"/>
      <c r="J638" s="834"/>
      <c r="K638" s="834"/>
      <c r="L638" s="834"/>
      <c r="M638" s="1041">
        <v>480000</v>
      </c>
      <c r="N638" s="898"/>
    </row>
    <row r="639" spans="1:14" ht="24.95" customHeight="1" x14ac:dyDescent="0.25">
      <c r="A639" s="970">
        <v>215</v>
      </c>
      <c r="B639" s="876" t="s">
        <v>1676</v>
      </c>
      <c r="C639" s="877" t="s">
        <v>1010</v>
      </c>
      <c r="D639" s="872">
        <v>1420662.48</v>
      </c>
      <c r="E639" s="872">
        <v>56400</v>
      </c>
      <c r="F639" s="872"/>
      <c r="G639" s="869"/>
      <c r="H639" s="872"/>
      <c r="I639" s="834"/>
      <c r="J639" s="834"/>
      <c r="K639" s="834"/>
      <c r="L639" s="834"/>
      <c r="M639" s="1041">
        <v>480000</v>
      </c>
      <c r="N639" s="898"/>
    </row>
    <row r="640" spans="1:14" ht="24.95" customHeight="1" x14ac:dyDescent="0.25">
      <c r="A640" s="970">
        <v>216</v>
      </c>
      <c r="B640" s="876" t="s">
        <v>1677</v>
      </c>
      <c r="C640" s="877" t="s">
        <v>1010</v>
      </c>
      <c r="D640" s="872">
        <v>1420662.48</v>
      </c>
      <c r="E640" s="872">
        <v>56400</v>
      </c>
      <c r="F640" s="872"/>
      <c r="G640" s="869"/>
      <c r="H640" s="872"/>
      <c r="I640" s="834"/>
      <c r="J640" s="834"/>
      <c r="K640" s="834"/>
      <c r="L640" s="834"/>
      <c r="M640" s="1041">
        <v>480000</v>
      </c>
      <c r="N640" s="898"/>
    </row>
    <row r="641" spans="1:14" ht="24.95" customHeight="1" x14ac:dyDescent="0.25">
      <c r="A641" s="970">
        <v>217</v>
      </c>
      <c r="B641" s="876" t="s">
        <v>1678</v>
      </c>
      <c r="C641" s="877" t="s">
        <v>1010</v>
      </c>
      <c r="D641" s="872">
        <v>1420662.48</v>
      </c>
      <c r="E641" s="872">
        <v>56400</v>
      </c>
      <c r="F641" s="872"/>
      <c r="G641" s="869"/>
      <c r="H641" s="872"/>
      <c r="I641" s="834"/>
      <c r="J641" s="834"/>
      <c r="K641" s="834"/>
      <c r="L641" s="834"/>
      <c r="M641" s="1041">
        <v>480000</v>
      </c>
      <c r="N641" s="898"/>
    </row>
    <row r="642" spans="1:14" ht="24.95" customHeight="1" x14ac:dyDescent="0.25">
      <c r="A642" s="970">
        <v>218</v>
      </c>
      <c r="B642" s="876" t="s">
        <v>1679</v>
      </c>
      <c r="C642" s="877" t="s">
        <v>1010</v>
      </c>
      <c r="D642" s="872">
        <v>1420662.48</v>
      </c>
      <c r="E642" s="872">
        <v>56400</v>
      </c>
      <c r="F642" s="872"/>
      <c r="G642" s="869"/>
      <c r="H642" s="872"/>
      <c r="I642" s="834"/>
      <c r="J642" s="834"/>
      <c r="K642" s="834"/>
      <c r="L642" s="834"/>
      <c r="M642" s="1041">
        <v>480000</v>
      </c>
      <c r="N642" s="898"/>
    </row>
    <row r="643" spans="1:14" ht="24.95" customHeight="1" x14ac:dyDescent="0.25">
      <c r="A643" s="970">
        <v>219</v>
      </c>
      <c r="B643" s="870" t="s">
        <v>1680</v>
      </c>
      <c r="C643" s="877" t="s">
        <v>1010</v>
      </c>
      <c r="D643" s="872">
        <v>1420662.48</v>
      </c>
      <c r="E643" s="872">
        <v>56400</v>
      </c>
      <c r="F643" s="872"/>
      <c r="G643" s="869"/>
      <c r="H643" s="872"/>
      <c r="I643" s="834"/>
      <c r="J643" s="834"/>
      <c r="K643" s="834"/>
      <c r="L643" s="834"/>
      <c r="M643" s="1041">
        <v>480000</v>
      </c>
      <c r="N643" s="898"/>
    </row>
    <row r="644" spans="1:14" ht="24.95" customHeight="1" x14ac:dyDescent="0.25">
      <c r="A644" s="970">
        <v>220</v>
      </c>
      <c r="B644" s="870" t="s">
        <v>1681</v>
      </c>
      <c r="C644" s="877" t="s">
        <v>1010</v>
      </c>
      <c r="D644" s="872">
        <v>1420662.48</v>
      </c>
      <c r="E644" s="872">
        <v>56400</v>
      </c>
      <c r="F644" s="872"/>
      <c r="G644" s="869"/>
      <c r="H644" s="872"/>
      <c r="I644" s="834"/>
      <c r="J644" s="834"/>
      <c r="K644" s="834"/>
      <c r="L644" s="834"/>
      <c r="M644" s="1041">
        <v>480000</v>
      </c>
      <c r="N644" s="898"/>
    </row>
    <row r="645" spans="1:14" ht="24.95" customHeight="1" x14ac:dyDescent="0.25">
      <c r="A645" s="970">
        <v>221</v>
      </c>
      <c r="B645" s="870" t="s">
        <v>1682</v>
      </c>
      <c r="C645" s="877" t="s">
        <v>1010</v>
      </c>
      <c r="D645" s="872">
        <v>1420662.48</v>
      </c>
      <c r="E645" s="872">
        <v>56400</v>
      </c>
      <c r="F645" s="872"/>
      <c r="G645" s="869"/>
      <c r="H645" s="872"/>
      <c r="I645" s="834"/>
      <c r="J645" s="834"/>
      <c r="K645" s="834"/>
      <c r="L645" s="834"/>
      <c r="M645" s="1041">
        <v>480000</v>
      </c>
      <c r="N645" s="898"/>
    </row>
    <row r="646" spans="1:14" ht="24.95" customHeight="1" x14ac:dyDescent="0.25">
      <c r="A646" s="970">
        <v>222</v>
      </c>
      <c r="B646" s="870" t="s">
        <v>1683</v>
      </c>
      <c r="C646" s="877" t="s">
        <v>1010</v>
      </c>
      <c r="D646" s="872">
        <v>1420662.48</v>
      </c>
      <c r="E646" s="872">
        <v>56400</v>
      </c>
      <c r="F646" s="872"/>
      <c r="G646" s="869"/>
      <c r="H646" s="872"/>
      <c r="I646" s="834"/>
      <c r="J646" s="834"/>
      <c r="K646" s="834"/>
      <c r="L646" s="834"/>
      <c r="M646" s="1041">
        <v>480000</v>
      </c>
      <c r="N646" s="898"/>
    </row>
    <row r="647" spans="1:14" ht="24.95" customHeight="1" x14ac:dyDescent="0.25">
      <c r="A647" s="970">
        <v>223</v>
      </c>
      <c r="B647" s="870" t="s">
        <v>1684</v>
      </c>
      <c r="C647" s="877" t="s">
        <v>1010</v>
      </c>
      <c r="D647" s="872">
        <v>1420662.48</v>
      </c>
      <c r="E647" s="872">
        <v>56400</v>
      </c>
      <c r="F647" s="872"/>
      <c r="G647" s="869"/>
      <c r="H647" s="872"/>
      <c r="I647" s="834"/>
      <c r="J647" s="834"/>
      <c r="K647" s="834"/>
      <c r="L647" s="834"/>
      <c r="M647" s="1041">
        <v>480000</v>
      </c>
      <c r="N647" s="898"/>
    </row>
    <row r="648" spans="1:14" ht="24.95" customHeight="1" x14ac:dyDescent="0.25">
      <c r="A648" s="970">
        <v>224</v>
      </c>
      <c r="B648" s="870" t="s">
        <v>1685</v>
      </c>
      <c r="C648" s="877" t="s">
        <v>1010</v>
      </c>
      <c r="D648" s="872">
        <v>1420662.48</v>
      </c>
      <c r="E648" s="872">
        <v>56400</v>
      </c>
      <c r="F648" s="872"/>
      <c r="G648" s="869"/>
      <c r="H648" s="872"/>
      <c r="I648" s="834"/>
      <c r="J648" s="834"/>
      <c r="K648" s="834"/>
      <c r="L648" s="834"/>
      <c r="M648" s="1041">
        <v>480000</v>
      </c>
      <c r="N648" s="898"/>
    </row>
    <row r="649" spans="1:14" ht="24.95" customHeight="1" x14ac:dyDescent="0.25">
      <c r="A649" s="970">
        <v>225</v>
      </c>
      <c r="B649" s="870" t="s">
        <v>1686</v>
      </c>
      <c r="C649" s="877" t="s">
        <v>1010</v>
      </c>
      <c r="D649" s="872">
        <v>1420662.48</v>
      </c>
      <c r="E649" s="872">
        <v>56400</v>
      </c>
      <c r="F649" s="872"/>
      <c r="G649" s="869"/>
      <c r="H649" s="872"/>
      <c r="I649" s="834"/>
      <c r="J649" s="834"/>
      <c r="K649" s="834"/>
      <c r="L649" s="834"/>
      <c r="M649" s="1041">
        <v>480000</v>
      </c>
      <c r="N649" s="898"/>
    </row>
    <row r="650" spans="1:14" ht="24.95" customHeight="1" x14ac:dyDescent="0.25">
      <c r="A650" s="970">
        <v>226</v>
      </c>
      <c r="B650" s="870" t="s">
        <v>1687</v>
      </c>
      <c r="C650" s="877" t="s">
        <v>1010</v>
      </c>
      <c r="D650" s="872">
        <v>1420662.48</v>
      </c>
      <c r="E650" s="872">
        <v>56400</v>
      </c>
      <c r="F650" s="872"/>
      <c r="G650" s="869"/>
      <c r="H650" s="872"/>
      <c r="I650" s="834"/>
      <c r="J650" s="834"/>
      <c r="K650" s="834"/>
      <c r="L650" s="834"/>
      <c r="M650" s="1041">
        <v>480000</v>
      </c>
      <c r="N650" s="898"/>
    </row>
    <row r="651" spans="1:14" ht="24.95" customHeight="1" x14ac:dyDescent="0.25">
      <c r="A651" s="970">
        <v>227</v>
      </c>
      <c r="B651" s="870" t="s">
        <v>1688</v>
      </c>
      <c r="C651" s="877" t="s">
        <v>1010</v>
      </c>
      <c r="D651" s="872">
        <v>1420662.48</v>
      </c>
      <c r="E651" s="872">
        <v>56400</v>
      </c>
      <c r="F651" s="872"/>
      <c r="G651" s="869"/>
      <c r="H651" s="872"/>
      <c r="I651" s="834"/>
      <c r="J651" s="834"/>
      <c r="K651" s="834"/>
      <c r="L651" s="834"/>
      <c r="M651" s="1041">
        <v>480000</v>
      </c>
      <c r="N651" s="898"/>
    </row>
    <row r="652" spans="1:14" ht="24.95" customHeight="1" x14ac:dyDescent="0.25">
      <c r="A652" s="970">
        <v>228</v>
      </c>
      <c r="B652" s="870" t="s">
        <v>1689</v>
      </c>
      <c r="C652" s="877" t="s">
        <v>1010</v>
      </c>
      <c r="D652" s="872">
        <v>1420662.48</v>
      </c>
      <c r="E652" s="872">
        <v>56400</v>
      </c>
      <c r="F652" s="872"/>
      <c r="G652" s="869"/>
      <c r="H652" s="872"/>
      <c r="I652" s="834"/>
      <c r="J652" s="834"/>
      <c r="K652" s="834"/>
      <c r="L652" s="834"/>
      <c r="M652" s="1041">
        <v>480000</v>
      </c>
      <c r="N652" s="898"/>
    </row>
    <row r="653" spans="1:14" ht="24.95" customHeight="1" x14ac:dyDescent="0.25">
      <c r="A653" s="970">
        <v>229</v>
      </c>
      <c r="B653" s="870" t="s">
        <v>1690</v>
      </c>
      <c r="C653" s="877" t="s">
        <v>1010</v>
      </c>
      <c r="D653" s="872">
        <v>1420662.48</v>
      </c>
      <c r="E653" s="872">
        <v>56400</v>
      </c>
      <c r="F653" s="872"/>
      <c r="G653" s="869"/>
      <c r="H653" s="872"/>
      <c r="I653" s="834"/>
      <c r="J653" s="834"/>
      <c r="K653" s="834"/>
      <c r="L653" s="834"/>
      <c r="M653" s="1041">
        <v>480000</v>
      </c>
      <c r="N653" s="898"/>
    </row>
    <row r="654" spans="1:14" ht="24.95" customHeight="1" x14ac:dyDescent="0.25">
      <c r="A654" s="970">
        <v>230</v>
      </c>
      <c r="B654" s="870" t="s">
        <v>1691</v>
      </c>
      <c r="C654" s="877" t="s">
        <v>1010</v>
      </c>
      <c r="D654" s="872">
        <v>1420662.48</v>
      </c>
      <c r="E654" s="872">
        <v>56400</v>
      </c>
      <c r="F654" s="872"/>
      <c r="G654" s="869"/>
      <c r="H654" s="872"/>
      <c r="I654" s="834"/>
      <c r="J654" s="834"/>
      <c r="K654" s="834"/>
      <c r="L654" s="834"/>
      <c r="M654" s="1041">
        <v>480000</v>
      </c>
      <c r="N654" s="898"/>
    </row>
    <row r="655" spans="1:14" ht="24.95" customHeight="1" x14ac:dyDescent="0.25">
      <c r="A655" s="970">
        <v>231</v>
      </c>
      <c r="B655" s="870" t="s">
        <v>1692</v>
      </c>
      <c r="C655" s="877" t="s">
        <v>1010</v>
      </c>
      <c r="D655" s="872">
        <v>1420662.48</v>
      </c>
      <c r="E655" s="872">
        <v>56400</v>
      </c>
      <c r="F655" s="872"/>
      <c r="G655" s="869"/>
      <c r="H655" s="872"/>
      <c r="I655" s="834"/>
      <c r="J655" s="834"/>
      <c r="K655" s="834"/>
      <c r="L655" s="834"/>
      <c r="M655" s="1041">
        <v>480000</v>
      </c>
      <c r="N655" s="898"/>
    </row>
    <row r="656" spans="1:14" ht="24.95" customHeight="1" x14ac:dyDescent="0.25">
      <c r="A656" s="970">
        <v>232</v>
      </c>
      <c r="B656" s="870" t="s">
        <v>1693</v>
      </c>
      <c r="C656" s="873" t="s">
        <v>1011</v>
      </c>
      <c r="D656" s="872">
        <v>1602794.04</v>
      </c>
      <c r="E656" s="872">
        <v>56400</v>
      </c>
      <c r="F656" s="872"/>
      <c r="G656" s="869"/>
      <c r="H656" s="872"/>
      <c r="I656" s="834"/>
      <c r="J656" s="834"/>
      <c r="K656" s="834"/>
      <c r="L656" s="834"/>
      <c r="M656" s="1041">
        <v>480000</v>
      </c>
      <c r="N656" s="898"/>
    </row>
    <row r="657" spans="1:14" ht="24.95" customHeight="1" x14ac:dyDescent="0.25">
      <c r="A657" s="970">
        <v>233</v>
      </c>
      <c r="B657" s="870" t="s">
        <v>1694</v>
      </c>
      <c r="C657" s="873" t="s">
        <v>1011</v>
      </c>
      <c r="D657" s="872">
        <v>1602794.04</v>
      </c>
      <c r="E657" s="872">
        <v>56400</v>
      </c>
      <c r="F657" s="872"/>
      <c r="G657" s="869"/>
      <c r="H657" s="872"/>
      <c r="I657" s="834"/>
      <c r="J657" s="834"/>
      <c r="K657" s="834"/>
      <c r="L657" s="834"/>
      <c r="M657" s="1041">
        <v>480000</v>
      </c>
      <c r="N657" s="898"/>
    </row>
    <row r="658" spans="1:14" ht="24.95" customHeight="1" x14ac:dyDescent="0.25">
      <c r="A658" s="970">
        <v>234</v>
      </c>
      <c r="B658" s="870" t="s">
        <v>1695</v>
      </c>
      <c r="C658" s="873" t="s">
        <v>1011</v>
      </c>
      <c r="D658" s="872">
        <v>1602794.04</v>
      </c>
      <c r="E658" s="872">
        <v>56400</v>
      </c>
      <c r="F658" s="872"/>
      <c r="G658" s="869"/>
      <c r="H658" s="872"/>
      <c r="I658" s="834"/>
      <c r="J658" s="834"/>
      <c r="K658" s="834"/>
      <c r="L658" s="834"/>
      <c r="M658" s="1041">
        <v>480000</v>
      </c>
      <c r="N658" s="898"/>
    </row>
    <row r="659" spans="1:14" ht="24.95" customHeight="1" x14ac:dyDescent="0.25">
      <c r="A659" s="970">
        <v>235</v>
      </c>
      <c r="B659" s="870" t="s">
        <v>1696</v>
      </c>
      <c r="C659" s="873" t="s">
        <v>1011</v>
      </c>
      <c r="D659" s="872">
        <v>1602794.04</v>
      </c>
      <c r="E659" s="872">
        <v>56400</v>
      </c>
      <c r="F659" s="872"/>
      <c r="G659" s="869"/>
      <c r="H659" s="872"/>
      <c r="I659" s="834"/>
      <c r="J659" s="834"/>
      <c r="K659" s="834"/>
      <c r="L659" s="834"/>
      <c r="M659" s="1041">
        <v>480000</v>
      </c>
      <c r="N659" s="898"/>
    </row>
    <row r="660" spans="1:14" ht="24.95" customHeight="1" x14ac:dyDescent="0.25">
      <c r="A660" s="970">
        <v>236</v>
      </c>
      <c r="B660" s="870" t="s">
        <v>1697</v>
      </c>
      <c r="C660" s="873" t="s">
        <v>1011</v>
      </c>
      <c r="D660" s="872">
        <v>1602794.04</v>
      </c>
      <c r="E660" s="872">
        <v>56400</v>
      </c>
      <c r="F660" s="872"/>
      <c r="G660" s="869"/>
      <c r="H660" s="872"/>
      <c r="I660" s="834"/>
      <c r="J660" s="834"/>
      <c r="K660" s="834"/>
      <c r="L660" s="834"/>
      <c r="M660" s="1041">
        <v>480000</v>
      </c>
      <c r="N660" s="898"/>
    </row>
    <row r="661" spans="1:14" ht="24.95" customHeight="1" x14ac:dyDescent="0.25">
      <c r="A661" s="970">
        <v>237</v>
      </c>
      <c r="B661" s="874" t="s">
        <v>1698</v>
      </c>
      <c r="C661" s="873" t="s">
        <v>1011</v>
      </c>
      <c r="D661" s="872">
        <v>1602794.04</v>
      </c>
      <c r="E661" s="872">
        <v>56400</v>
      </c>
      <c r="F661" s="872"/>
      <c r="G661" s="869"/>
      <c r="H661" s="872"/>
      <c r="I661" s="834"/>
      <c r="J661" s="834"/>
      <c r="K661" s="834"/>
      <c r="L661" s="834"/>
      <c r="M661" s="1041">
        <v>480000</v>
      </c>
      <c r="N661" s="898"/>
    </row>
    <row r="662" spans="1:14" ht="24.95" customHeight="1" x14ac:dyDescent="0.25">
      <c r="A662" s="970">
        <v>238</v>
      </c>
      <c r="B662" s="870" t="s">
        <v>1699</v>
      </c>
      <c r="C662" s="873" t="s">
        <v>1011</v>
      </c>
      <c r="D662" s="872">
        <v>1602794.04</v>
      </c>
      <c r="E662" s="872">
        <v>56400</v>
      </c>
      <c r="F662" s="872"/>
      <c r="G662" s="869"/>
      <c r="H662" s="872"/>
      <c r="I662" s="834"/>
      <c r="J662" s="834"/>
      <c r="K662" s="834"/>
      <c r="L662" s="834"/>
      <c r="M662" s="1041">
        <v>480000</v>
      </c>
      <c r="N662" s="898"/>
    </row>
    <row r="663" spans="1:14" ht="24.95" customHeight="1" x14ac:dyDescent="0.25">
      <c r="A663" s="970">
        <v>239</v>
      </c>
      <c r="B663" s="870" t="s">
        <v>1700</v>
      </c>
      <c r="C663" s="873" t="s">
        <v>1011</v>
      </c>
      <c r="D663" s="872">
        <v>1602794.04</v>
      </c>
      <c r="E663" s="872">
        <v>56400</v>
      </c>
      <c r="F663" s="872"/>
      <c r="G663" s="869"/>
      <c r="H663" s="872"/>
      <c r="I663" s="834"/>
      <c r="J663" s="834"/>
      <c r="K663" s="834"/>
      <c r="L663" s="834"/>
      <c r="M663" s="1041">
        <v>480000</v>
      </c>
      <c r="N663" s="898"/>
    </row>
    <row r="664" spans="1:14" ht="24.95" customHeight="1" x14ac:dyDescent="0.25">
      <c r="A664" s="970">
        <v>240</v>
      </c>
      <c r="B664" s="870" t="s">
        <v>1701</v>
      </c>
      <c r="C664" s="873" t="s">
        <v>1011</v>
      </c>
      <c r="D664" s="872">
        <v>1602794.04</v>
      </c>
      <c r="E664" s="872">
        <v>56400</v>
      </c>
      <c r="F664" s="872"/>
      <c r="G664" s="869"/>
      <c r="H664" s="872"/>
      <c r="I664" s="834"/>
      <c r="J664" s="834"/>
      <c r="K664" s="834"/>
      <c r="L664" s="834"/>
      <c r="M664" s="1041">
        <v>480000</v>
      </c>
      <c r="N664" s="898"/>
    </row>
    <row r="665" spans="1:14" ht="24.95" customHeight="1" x14ac:dyDescent="0.25">
      <c r="A665" s="970">
        <v>241</v>
      </c>
      <c r="B665" s="870" t="s">
        <v>1702</v>
      </c>
      <c r="C665" s="873" t="s">
        <v>1011</v>
      </c>
      <c r="D665" s="872">
        <v>1602794.04</v>
      </c>
      <c r="E665" s="872">
        <v>56400</v>
      </c>
      <c r="F665" s="872"/>
      <c r="G665" s="869"/>
      <c r="H665" s="872"/>
      <c r="I665" s="834"/>
      <c r="J665" s="834"/>
      <c r="K665" s="834"/>
      <c r="L665" s="834"/>
      <c r="M665" s="1041">
        <v>480000</v>
      </c>
      <c r="N665" s="898"/>
    </row>
    <row r="666" spans="1:14" ht="24.95" customHeight="1" x14ac:dyDescent="0.25">
      <c r="A666" s="970">
        <v>242</v>
      </c>
      <c r="B666" s="870" t="s">
        <v>1703</v>
      </c>
      <c r="C666" s="873" t="s">
        <v>1011</v>
      </c>
      <c r="D666" s="872">
        <v>1602794.04</v>
      </c>
      <c r="E666" s="872">
        <v>56400</v>
      </c>
      <c r="F666" s="872"/>
      <c r="G666" s="869"/>
      <c r="H666" s="872"/>
      <c r="I666" s="834"/>
      <c r="J666" s="834"/>
      <c r="K666" s="834"/>
      <c r="L666" s="834"/>
      <c r="M666" s="1041">
        <v>480000</v>
      </c>
      <c r="N666" s="898"/>
    </row>
    <row r="667" spans="1:14" ht="24.95" customHeight="1" x14ac:dyDescent="0.25">
      <c r="A667" s="970">
        <v>243</v>
      </c>
      <c r="B667" s="870" t="s">
        <v>1704</v>
      </c>
      <c r="C667" s="873" t="s">
        <v>1011</v>
      </c>
      <c r="D667" s="872">
        <v>1602794.04</v>
      </c>
      <c r="E667" s="872">
        <v>56400</v>
      </c>
      <c r="F667" s="872"/>
      <c r="G667" s="869"/>
      <c r="H667" s="872"/>
      <c r="I667" s="834"/>
      <c r="J667" s="834"/>
      <c r="K667" s="834"/>
      <c r="L667" s="834"/>
      <c r="M667" s="1041">
        <v>480000</v>
      </c>
      <c r="N667" s="898"/>
    </row>
    <row r="668" spans="1:14" ht="24.95" customHeight="1" x14ac:dyDescent="0.25">
      <c r="A668" s="970">
        <v>244</v>
      </c>
      <c r="B668" s="876" t="s">
        <v>1705</v>
      </c>
      <c r="C668" s="873" t="s">
        <v>1011</v>
      </c>
      <c r="D668" s="872">
        <v>1602794.04</v>
      </c>
      <c r="E668" s="872">
        <v>56400</v>
      </c>
      <c r="F668" s="872"/>
      <c r="G668" s="869"/>
      <c r="H668" s="872"/>
      <c r="I668" s="834"/>
      <c r="J668" s="834"/>
      <c r="K668" s="834"/>
      <c r="L668" s="834"/>
      <c r="M668" s="1041">
        <v>480000</v>
      </c>
      <c r="N668" s="898"/>
    </row>
    <row r="669" spans="1:14" ht="24.95" customHeight="1" x14ac:dyDescent="0.25">
      <c r="A669" s="970">
        <v>245</v>
      </c>
      <c r="B669" s="876" t="s">
        <v>1706</v>
      </c>
      <c r="C669" s="873" t="s">
        <v>1011</v>
      </c>
      <c r="D669" s="872">
        <v>1602794.04</v>
      </c>
      <c r="E669" s="872">
        <v>56400</v>
      </c>
      <c r="F669" s="872"/>
      <c r="G669" s="869"/>
      <c r="H669" s="872"/>
      <c r="I669" s="834"/>
      <c r="J669" s="834"/>
      <c r="K669" s="834"/>
      <c r="L669" s="834"/>
      <c r="M669" s="1041">
        <v>480000</v>
      </c>
      <c r="N669" s="898"/>
    </row>
    <row r="670" spans="1:14" ht="24.95" customHeight="1" x14ac:dyDescent="0.25">
      <c r="A670" s="970">
        <v>246</v>
      </c>
      <c r="B670" s="870" t="s">
        <v>1701</v>
      </c>
      <c r="C670" s="873" t="s">
        <v>1011</v>
      </c>
      <c r="D670" s="872">
        <v>1602794.04</v>
      </c>
      <c r="E670" s="872">
        <v>56400</v>
      </c>
      <c r="F670" s="872"/>
      <c r="G670" s="869"/>
      <c r="H670" s="872"/>
      <c r="I670" s="834"/>
      <c r="J670" s="834"/>
      <c r="K670" s="834"/>
      <c r="L670" s="834"/>
      <c r="M670" s="1041">
        <v>480000</v>
      </c>
      <c r="N670" s="898"/>
    </row>
    <row r="671" spans="1:14" ht="24.95" customHeight="1" x14ac:dyDescent="0.25">
      <c r="A671" s="970">
        <v>247</v>
      </c>
      <c r="B671" s="870" t="s">
        <v>1707</v>
      </c>
      <c r="C671" s="873" t="s">
        <v>1011</v>
      </c>
      <c r="D671" s="872">
        <v>1602794.04</v>
      </c>
      <c r="E671" s="872">
        <v>56400</v>
      </c>
      <c r="F671" s="872"/>
      <c r="G671" s="869"/>
      <c r="H671" s="872"/>
      <c r="I671" s="834"/>
      <c r="J671" s="834"/>
      <c r="K671" s="834"/>
      <c r="L671" s="834"/>
      <c r="M671" s="1041">
        <v>480000</v>
      </c>
      <c r="N671" s="898"/>
    </row>
    <row r="672" spans="1:14" ht="24.95" customHeight="1" x14ac:dyDescent="0.25">
      <c r="A672" s="970">
        <v>248</v>
      </c>
      <c r="B672" s="870" t="s">
        <v>1708</v>
      </c>
      <c r="C672" s="873" t="s">
        <v>1011</v>
      </c>
      <c r="D672" s="872">
        <v>1602794.04</v>
      </c>
      <c r="E672" s="872">
        <v>56400</v>
      </c>
      <c r="F672" s="872"/>
      <c r="G672" s="869"/>
      <c r="H672" s="872"/>
      <c r="I672" s="834"/>
      <c r="J672" s="834"/>
      <c r="K672" s="834"/>
      <c r="L672" s="834"/>
      <c r="M672" s="1041">
        <v>480000</v>
      </c>
      <c r="N672" s="898"/>
    </row>
    <row r="673" spans="1:14" ht="24.95" customHeight="1" x14ac:dyDescent="0.25">
      <c r="A673" s="970">
        <v>249</v>
      </c>
      <c r="B673" s="870" t="s">
        <v>1709</v>
      </c>
      <c r="C673" s="873" t="s">
        <v>1011</v>
      </c>
      <c r="D673" s="872">
        <v>1602794.04</v>
      </c>
      <c r="E673" s="872">
        <v>56400</v>
      </c>
      <c r="F673" s="872"/>
      <c r="G673" s="869"/>
      <c r="H673" s="872"/>
      <c r="I673" s="834"/>
      <c r="J673" s="834"/>
      <c r="K673" s="834"/>
      <c r="L673" s="834"/>
      <c r="M673" s="1041">
        <v>480000</v>
      </c>
      <c r="N673" s="898"/>
    </row>
    <row r="674" spans="1:14" ht="24.95" customHeight="1" x14ac:dyDescent="0.25">
      <c r="A674" s="970">
        <v>250</v>
      </c>
      <c r="B674" s="870" t="s">
        <v>1710</v>
      </c>
      <c r="C674" s="873" t="s">
        <v>1011</v>
      </c>
      <c r="D674" s="872">
        <v>1602794.04</v>
      </c>
      <c r="E674" s="872">
        <v>56400</v>
      </c>
      <c r="F674" s="872"/>
      <c r="G674" s="869"/>
      <c r="H674" s="872"/>
      <c r="I674" s="834"/>
      <c r="J674" s="834"/>
      <c r="K674" s="834"/>
      <c r="L674" s="834"/>
      <c r="M674" s="1041">
        <v>480000</v>
      </c>
      <c r="N674" s="898"/>
    </row>
    <row r="675" spans="1:14" ht="24.95" customHeight="1" x14ac:dyDescent="0.25">
      <c r="A675" s="970">
        <v>251</v>
      </c>
      <c r="B675" s="870" t="s">
        <v>1711</v>
      </c>
      <c r="C675" s="873" t="s">
        <v>1011</v>
      </c>
      <c r="D675" s="872">
        <v>1602794.04</v>
      </c>
      <c r="E675" s="872">
        <v>56400</v>
      </c>
      <c r="F675" s="872"/>
      <c r="G675" s="869"/>
      <c r="H675" s="872"/>
      <c r="I675" s="834"/>
      <c r="J675" s="834"/>
      <c r="K675" s="834"/>
      <c r="L675" s="834"/>
      <c r="M675" s="1041">
        <v>480000</v>
      </c>
      <c r="N675" s="898"/>
    </row>
    <row r="676" spans="1:14" ht="24.95" customHeight="1" x14ac:dyDescent="0.25">
      <c r="A676" s="970">
        <v>252</v>
      </c>
      <c r="B676" s="870" t="s">
        <v>1712</v>
      </c>
      <c r="C676" s="873" t="s">
        <v>1011</v>
      </c>
      <c r="D676" s="872">
        <v>1602794.04</v>
      </c>
      <c r="E676" s="872">
        <v>56400</v>
      </c>
      <c r="F676" s="872"/>
      <c r="G676" s="869"/>
      <c r="H676" s="872"/>
      <c r="I676" s="834"/>
      <c r="J676" s="834"/>
      <c r="K676" s="834"/>
      <c r="L676" s="834"/>
      <c r="M676" s="1041">
        <v>480000</v>
      </c>
      <c r="N676" s="898"/>
    </row>
    <row r="677" spans="1:14" ht="24.95" customHeight="1" x14ac:dyDescent="0.25">
      <c r="A677" s="970">
        <v>253</v>
      </c>
      <c r="B677" s="876" t="s">
        <v>1713</v>
      </c>
      <c r="C677" s="873" t="s">
        <v>1011</v>
      </c>
      <c r="D677" s="872">
        <v>1602794.04</v>
      </c>
      <c r="E677" s="872">
        <v>56400</v>
      </c>
      <c r="F677" s="872"/>
      <c r="G677" s="869"/>
      <c r="H677" s="872"/>
      <c r="I677" s="834"/>
      <c r="J677" s="834"/>
      <c r="K677" s="834"/>
      <c r="L677" s="834"/>
      <c r="M677" s="1041">
        <v>480000</v>
      </c>
      <c r="N677" s="898"/>
    </row>
    <row r="678" spans="1:14" ht="24.95" customHeight="1" x14ac:dyDescent="0.25">
      <c r="A678" s="970">
        <v>254</v>
      </c>
      <c r="B678" s="876" t="s">
        <v>1714</v>
      </c>
      <c r="C678" s="873" t="s">
        <v>1011</v>
      </c>
      <c r="D678" s="872">
        <v>1602794.04</v>
      </c>
      <c r="E678" s="872">
        <v>56400</v>
      </c>
      <c r="F678" s="872"/>
      <c r="G678" s="869"/>
      <c r="H678" s="872"/>
      <c r="I678" s="834"/>
      <c r="J678" s="834"/>
      <c r="K678" s="834"/>
      <c r="L678" s="834"/>
      <c r="M678" s="1041">
        <v>480000</v>
      </c>
      <c r="N678" s="898"/>
    </row>
    <row r="679" spans="1:14" ht="24.95" customHeight="1" x14ac:dyDescent="0.25">
      <c r="A679" s="970">
        <v>255</v>
      </c>
      <c r="B679" s="876" t="s">
        <v>1715</v>
      </c>
      <c r="C679" s="873" t="s">
        <v>1011</v>
      </c>
      <c r="D679" s="872">
        <v>1602794.04</v>
      </c>
      <c r="E679" s="872">
        <v>56400</v>
      </c>
      <c r="F679" s="872"/>
      <c r="G679" s="869"/>
      <c r="H679" s="872"/>
      <c r="I679" s="834"/>
      <c r="J679" s="834"/>
      <c r="K679" s="834"/>
      <c r="L679" s="834"/>
      <c r="M679" s="1041">
        <v>480000</v>
      </c>
      <c r="N679" s="898"/>
    </row>
    <row r="680" spans="1:14" ht="24.95" customHeight="1" x14ac:dyDescent="0.25">
      <c r="A680" s="970">
        <v>256</v>
      </c>
      <c r="B680" s="876" t="s">
        <v>1716</v>
      </c>
      <c r="C680" s="873" t="s">
        <v>1011</v>
      </c>
      <c r="D680" s="872">
        <v>1602794.04</v>
      </c>
      <c r="E680" s="872">
        <v>56400</v>
      </c>
      <c r="F680" s="872"/>
      <c r="G680" s="869"/>
      <c r="H680" s="872"/>
      <c r="I680" s="834"/>
      <c r="J680" s="834"/>
      <c r="K680" s="834"/>
      <c r="L680" s="834"/>
      <c r="M680" s="1041">
        <v>480000</v>
      </c>
      <c r="N680" s="898"/>
    </row>
    <row r="681" spans="1:14" ht="24.95" customHeight="1" x14ac:dyDescent="0.25">
      <c r="A681" s="970">
        <v>257</v>
      </c>
      <c r="B681" s="876" t="s">
        <v>1717</v>
      </c>
      <c r="C681" s="873" t="s">
        <v>1011</v>
      </c>
      <c r="D681" s="872">
        <v>1602794.04</v>
      </c>
      <c r="E681" s="872">
        <v>56400</v>
      </c>
      <c r="F681" s="872"/>
      <c r="G681" s="869"/>
      <c r="H681" s="872"/>
      <c r="I681" s="834"/>
      <c r="J681" s="834"/>
      <c r="K681" s="834"/>
      <c r="L681" s="834"/>
      <c r="M681" s="1041">
        <v>480000</v>
      </c>
      <c r="N681" s="898"/>
    </row>
    <row r="682" spans="1:14" ht="24.95" customHeight="1" x14ac:dyDescent="0.25">
      <c r="A682" s="970">
        <v>258</v>
      </c>
      <c r="B682" s="876" t="s">
        <v>1718</v>
      </c>
      <c r="C682" s="873" t="s">
        <v>1011</v>
      </c>
      <c r="D682" s="872">
        <v>1602794.04</v>
      </c>
      <c r="E682" s="872">
        <v>56400</v>
      </c>
      <c r="F682" s="872"/>
      <c r="G682" s="869"/>
      <c r="H682" s="872"/>
      <c r="I682" s="834"/>
      <c r="J682" s="834"/>
      <c r="K682" s="834"/>
      <c r="L682" s="834"/>
      <c r="M682" s="1041">
        <v>480000</v>
      </c>
      <c r="N682" s="898"/>
    </row>
    <row r="683" spans="1:14" ht="24.95" customHeight="1" x14ac:dyDescent="0.25">
      <c r="A683" s="970">
        <v>259</v>
      </c>
      <c r="B683" s="876" t="s">
        <v>1719</v>
      </c>
      <c r="C683" s="873" t="s">
        <v>1011</v>
      </c>
      <c r="D683" s="872">
        <v>1602794.04</v>
      </c>
      <c r="E683" s="872">
        <v>56400</v>
      </c>
      <c r="F683" s="872"/>
      <c r="G683" s="869"/>
      <c r="H683" s="872"/>
      <c r="I683" s="834"/>
      <c r="J683" s="834"/>
      <c r="K683" s="834"/>
      <c r="L683" s="834"/>
      <c r="M683" s="1041">
        <v>480000</v>
      </c>
      <c r="N683" s="898"/>
    </row>
    <row r="684" spans="1:14" ht="24.95" customHeight="1" x14ac:dyDescent="0.25">
      <c r="A684" s="970">
        <v>260</v>
      </c>
      <c r="B684" s="876" t="s">
        <v>1720</v>
      </c>
      <c r="C684" s="873" t="s">
        <v>1011</v>
      </c>
      <c r="D684" s="872">
        <v>1602794.04</v>
      </c>
      <c r="E684" s="872">
        <v>56400</v>
      </c>
      <c r="F684" s="872"/>
      <c r="G684" s="869"/>
      <c r="H684" s="872"/>
      <c r="I684" s="834"/>
      <c r="J684" s="834"/>
      <c r="K684" s="834"/>
      <c r="L684" s="834"/>
      <c r="M684" s="1041">
        <v>480000</v>
      </c>
      <c r="N684" s="898"/>
    </row>
    <row r="685" spans="1:14" ht="24.95" customHeight="1" x14ac:dyDescent="0.25">
      <c r="A685" s="970">
        <v>261</v>
      </c>
      <c r="B685" s="876" t="s">
        <v>1721</v>
      </c>
      <c r="C685" s="873" t="s">
        <v>1011</v>
      </c>
      <c r="D685" s="872">
        <v>1602794.04</v>
      </c>
      <c r="E685" s="872">
        <v>56400</v>
      </c>
      <c r="F685" s="872"/>
      <c r="G685" s="869"/>
      <c r="H685" s="872"/>
      <c r="I685" s="834"/>
      <c r="J685" s="834"/>
      <c r="K685" s="834"/>
      <c r="L685" s="834"/>
      <c r="M685" s="1041">
        <v>480000</v>
      </c>
      <c r="N685" s="898"/>
    </row>
    <row r="686" spans="1:14" ht="24.95" customHeight="1" x14ac:dyDescent="0.25">
      <c r="A686" s="970">
        <v>262</v>
      </c>
      <c r="B686" s="876" t="s">
        <v>1722</v>
      </c>
      <c r="C686" s="873" t="s">
        <v>1011</v>
      </c>
      <c r="D686" s="872">
        <v>1602794.04</v>
      </c>
      <c r="E686" s="872">
        <v>56400</v>
      </c>
      <c r="F686" s="872"/>
      <c r="G686" s="869"/>
      <c r="H686" s="872"/>
      <c r="I686" s="834"/>
      <c r="J686" s="834"/>
      <c r="K686" s="834"/>
      <c r="L686" s="834"/>
      <c r="M686" s="1041">
        <v>480000</v>
      </c>
      <c r="N686" s="898"/>
    </row>
    <row r="687" spans="1:14" ht="24.95" customHeight="1" x14ac:dyDescent="0.25">
      <c r="A687" s="970">
        <v>263</v>
      </c>
      <c r="B687" s="876" t="s">
        <v>1723</v>
      </c>
      <c r="C687" s="873" t="s">
        <v>1011</v>
      </c>
      <c r="D687" s="872">
        <v>1602794.04</v>
      </c>
      <c r="E687" s="872">
        <v>56400</v>
      </c>
      <c r="F687" s="872"/>
      <c r="G687" s="869"/>
      <c r="H687" s="872"/>
      <c r="I687" s="834"/>
      <c r="J687" s="834"/>
      <c r="K687" s="834"/>
      <c r="L687" s="834"/>
      <c r="M687" s="1041">
        <v>480000</v>
      </c>
      <c r="N687" s="898"/>
    </row>
    <row r="688" spans="1:14" ht="24.95" customHeight="1" x14ac:dyDescent="0.25">
      <c r="A688" s="970">
        <v>264</v>
      </c>
      <c r="B688" s="876" t="s">
        <v>1724</v>
      </c>
      <c r="C688" s="873" t="s">
        <v>1011</v>
      </c>
      <c r="D688" s="872">
        <v>1602794.04</v>
      </c>
      <c r="E688" s="872">
        <v>56400</v>
      </c>
      <c r="F688" s="872"/>
      <c r="G688" s="869"/>
      <c r="H688" s="872"/>
      <c r="I688" s="834"/>
      <c r="J688" s="834"/>
      <c r="K688" s="834"/>
      <c r="L688" s="834"/>
      <c r="M688" s="1041">
        <v>480000</v>
      </c>
      <c r="N688" s="898"/>
    </row>
    <row r="689" spans="1:14" ht="24.95" customHeight="1" x14ac:dyDescent="0.25">
      <c r="A689" s="970">
        <v>265</v>
      </c>
      <c r="B689" s="876" t="s">
        <v>1725</v>
      </c>
      <c r="C689" s="873" t="s">
        <v>1011</v>
      </c>
      <c r="D689" s="872">
        <v>1602794.04</v>
      </c>
      <c r="E689" s="872">
        <v>56400</v>
      </c>
      <c r="F689" s="872"/>
      <c r="G689" s="869"/>
      <c r="H689" s="872"/>
      <c r="I689" s="834"/>
      <c r="J689" s="834"/>
      <c r="K689" s="834"/>
      <c r="L689" s="834"/>
      <c r="M689" s="1041">
        <v>480000</v>
      </c>
      <c r="N689" s="898"/>
    </row>
    <row r="690" spans="1:14" ht="24.95" customHeight="1" x14ac:dyDescent="0.25">
      <c r="A690" s="970">
        <v>266</v>
      </c>
      <c r="B690" s="876" t="s">
        <v>1726</v>
      </c>
      <c r="C690" s="873" t="s">
        <v>1011</v>
      </c>
      <c r="D690" s="872">
        <v>1602794.04</v>
      </c>
      <c r="E690" s="872">
        <v>56400</v>
      </c>
      <c r="F690" s="872"/>
      <c r="G690" s="869"/>
      <c r="H690" s="872"/>
      <c r="I690" s="834"/>
      <c r="J690" s="834"/>
      <c r="K690" s="834"/>
      <c r="L690" s="834"/>
      <c r="M690" s="1041">
        <v>480000</v>
      </c>
      <c r="N690" s="898"/>
    </row>
    <row r="691" spans="1:14" ht="24.95" customHeight="1" x14ac:dyDescent="0.25">
      <c r="A691" s="970">
        <v>267</v>
      </c>
      <c r="B691" s="876" t="s">
        <v>1727</v>
      </c>
      <c r="C691" s="873" t="s">
        <v>1011</v>
      </c>
      <c r="D691" s="872">
        <v>1602794.04</v>
      </c>
      <c r="E691" s="872">
        <v>56400</v>
      </c>
      <c r="F691" s="872"/>
      <c r="G691" s="869"/>
      <c r="H691" s="872"/>
      <c r="I691" s="834"/>
      <c r="J691" s="834"/>
      <c r="K691" s="834"/>
      <c r="L691" s="834"/>
      <c r="M691" s="1041">
        <v>480000</v>
      </c>
      <c r="N691" s="898"/>
    </row>
    <row r="692" spans="1:14" ht="24.95" customHeight="1" x14ac:dyDescent="0.25">
      <c r="A692" s="970">
        <v>268</v>
      </c>
      <c r="B692" s="876" t="s">
        <v>1728</v>
      </c>
      <c r="C692" s="873" t="s">
        <v>1011</v>
      </c>
      <c r="D692" s="872">
        <v>1602794.04</v>
      </c>
      <c r="E692" s="872">
        <v>56400</v>
      </c>
      <c r="F692" s="872"/>
      <c r="G692" s="869"/>
      <c r="H692" s="872"/>
      <c r="I692" s="834"/>
      <c r="J692" s="834"/>
      <c r="K692" s="834"/>
      <c r="L692" s="834"/>
      <c r="M692" s="1041">
        <v>480000</v>
      </c>
      <c r="N692" s="898"/>
    </row>
    <row r="693" spans="1:14" ht="24.95" customHeight="1" x14ac:dyDescent="0.25">
      <c r="A693" s="970">
        <v>269</v>
      </c>
      <c r="B693" s="876" t="s">
        <v>1729</v>
      </c>
      <c r="C693" s="873" t="s">
        <v>1011</v>
      </c>
      <c r="D693" s="872">
        <v>1602794.04</v>
      </c>
      <c r="E693" s="872">
        <v>56400</v>
      </c>
      <c r="F693" s="872"/>
      <c r="G693" s="869"/>
      <c r="H693" s="872"/>
      <c r="I693" s="834"/>
      <c r="J693" s="834"/>
      <c r="K693" s="834"/>
      <c r="L693" s="834"/>
      <c r="M693" s="1041">
        <v>480000</v>
      </c>
      <c r="N693" s="898"/>
    </row>
    <row r="694" spans="1:14" ht="24.95" customHeight="1" x14ac:dyDescent="0.25">
      <c r="A694" s="970">
        <v>270</v>
      </c>
      <c r="B694" s="876" t="s">
        <v>1730</v>
      </c>
      <c r="C694" s="873" t="s">
        <v>1011</v>
      </c>
      <c r="D694" s="872">
        <v>1602794.04</v>
      </c>
      <c r="E694" s="872">
        <v>56400</v>
      </c>
      <c r="F694" s="872"/>
      <c r="G694" s="869"/>
      <c r="H694" s="872"/>
      <c r="I694" s="834"/>
      <c r="J694" s="834"/>
      <c r="K694" s="834"/>
      <c r="L694" s="834"/>
      <c r="M694" s="1041">
        <v>480000</v>
      </c>
      <c r="N694" s="898"/>
    </row>
    <row r="695" spans="1:14" ht="24.95" customHeight="1" x14ac:dyDescent="0.25">
      <c r="A695" s="970">
        <v>271</v>
      </c>
      <c r="B695" s="876" t="s">
        <v>1731</v>
      </c>
      <c r="C695" s="873" t="s">
        <v>1011</v>
      </c>
      <c r="D695" s="872">
        <v>1602794.04</v>
      </c>
      <c r="E695" s="872">
        <v>56400</v>
      </c>
      <c r="F695" s="872"/>
      <c r="G695" s="869"/>
      <c r="H695" s="872"/>
      <c r="I695" s="834"/>
      <c r="J695" s="834"/>
      <c r="K695" s="834"/>
      <c r="L695" s="834"/>
      <c r="M695" s="1041">
        <v>480000</v>
      </c>
      <c r="N695" s="898"/>
    </row>
    <row r="696" spans="1:14" ht="24.95" customHeight="1" x14ac:dyDescent="0.25">
      <c r="A696" s="970">
        <v>272</v>
      </c>
      <c r="B696" s="876" t="s">
        <v>1732</v>
      </c>
      <c r="C696" s="873" t="s">
        <v>1011</v>
      </c>
      <c r="D696" s="872">
        <v>1602794.04</v>
      </c>
      <c r="E696" s="872">
        <v>56400</v>
      </c>
      <c r="F696" s="872"/>
      <c r="G696" s="869"/>
      <c r="H696" s="872"/>
      <c r="I696" s="834"/>
      <c r="J696" s="834"/>
      <c r="K696" s="834"/>
      <c r="L696" s="834"/>
      <c r="M696" s="1041">
        <v>480000</v>
      </c>
      <c r="N696" s="898"/>
    </row>
    <row r="697" spans="1:14" ht="24.95" customHeight="1" x14ac:dyDescent="0.25">
      <c r="A697" s="970">
        <v>273</v>
      </c>
      <c r="B697" s="876" t="s">
        <v>1733</v>
      </c>
      <c r="C697" s="873" t="s">
        <v>1011</v>
      </c>
      <c r="D697" s="872">
        <v>1602794.04</v>
      </c>
      <c r="E697" s="872">
        <v>56400</v>
      </c>
      <c r="F697" s="872"/>
      <c r="G697" s="869"/>
      <c r="H697" s="872"/>
      <c r="I697" s="834"/>
      <c r="J697" s="834"/>
      <c r="K697" s="834"/>
      <c r="L697" s="834"/>
      <c r="M697" s="1041">
        <v>480000</v>
      </c>
      <c r="N697" s="898"/>
    </row>
    <row r="698" spans="1:14" ht="24.95" customHeight="1" x14ac:dyDescent="0.25">
      <c r="A698" s="970">
        <v>274</v>
      </c>
      <c r="B698" s="876" t="s">
        <v>967</v>
      </c>
      <c r="C698" s="871" t="s">
        <v>1005</v>
      </c>
      <c r="D698" s="872">
        <v>618379.92000000004</v>
      </c>
      <c r="E698" s="872">
        <v>56400</v>
      </c>
      <c r="F698" s="869"/>
      <c r="G698" s="869"/>
      <c r="H698" s="872"/>
      <c r="I698" s="834"/>
      <c r="J698" s="834"/>
      <c r="K698" s="834"/>
      <c r="L698" s="834"/>
      <c r="M698" s="1041">
        <v>480000</v>
      </c>
      <c r="N698" s="898"/>
    </row>
    <row r="699" spans="1:14" ht="24.95" customHeight="1" x14ac:dyDescent="0.25">
      <c r="A699" s="970">
        <v>275</v>
      </c>
      <c r="B699" s="876" t="s">
        <v>967</v>
      </c>
      <c r="C699" s="871" t="s">
        <v>1005</v>
      </c>
      <c r="D699" s="872">
        <v>618379.92000000004</v>
      </c>
      <c r="E699" s="872">
        <v>56400</v>
      </c>
      <c r="F699" s="869"/>
      <c r="G699" s="869"/>
      <c r="H699" s="872"/>
      <c r="I699" s="834"/>
      <c r="J699" s="834"/>
      <c r="K699" s="834"/>
      <c r="L699" s="834"/>
      <c r="M699" s="1041">
        <v>480000</v>
      </c>
      <c r="N699" s="898"/>
    </row>
    <row r="700" spans="1:14" ht="24.95" customHeight="1" x14ac:dyDescent="0.25">
      <c r="A700" s="970">
        <v>276</v>
      </c>
      <c r="B700" s="876" t="s">
        <v>967</v>
      </c>
      <c r="C700" s="871" t="s">
        <v>1005</v>
      </c>
      <c r="D700" s="872">
        <v>618379.92000000004</v>
      </c>
      <c r="E700" s="872">
        <v>56400</v>
      </c>
      <c r="F700" s="869"/>
      <c r="G700" s="869"/>
      <c r="H700" s="872"/>
      <c r="I700" s="834"/>
      <c r="J700" s="834"/>
      <c r="K700" s="834"/>
      <c r="L700" s="834"/>
      <c r="M700" s="1041">
        <v>480000</v>
      </c>
      <c r="N700" s="898"/>
    </row>
    <row r="701" spans="1:14" ht="24.95" customHeight="1" x14ac:dyDescent="0.25">
      <c r="A701" s="970">
        <v>277</v>
      </c>
      <c r="B701" s="876" t="s">
        <v>967</v>
      </c>
      <c r="C701" s="871" t="s">
        <v>1005</v>
      </c>
      <c r="D701" s="872">
        <v>618379.92000000004</v>
      </c>
      <c r="E701" s="872">
        <v>56400</v>
      </c>
      <c r="F701" s="869"/>
      <c r="G701" s="869"/>
      <c r="H701" s="872"/>
      <c r="I701" s="834"/>
      <c r="J701" s="834"/>
      <c r="K701" s="834"/>
      <c r="L701" s="834"/>
      <c r="M701" s="1041">
        <v>480000</v>
      </c>
      <c r="N701" s="898"/>
    </row>
    <row r="702" spans="1:14" ht="24.95" customHeight="1" x14ac:dyDescent="0.25">
      <c r="A702" s="970">
        <v>278</v>
      </c>
      <c r="B702" s="876" t="s">
        <v>967</v>
      </c>
      <c r="C702" s="871" t="s">
        <v>1005</v>
      </c>
      <c r="D702" s="872">
        <v>618379.92000000004</v>
      </c>
      <c r="E702" s="872">
        <v>56400</v>
      </c>
      <c r="F702" s="869"/>
      <c r="G702" s="869"/>
      <c r="H702" s="872"/>
      <c r="I702" s="834"/>
      <c r="J702" s="834"/>
      <c r="K702" s="834"/>
      <c r="L702" s="834"/>
      <c r="M702" s="1041">
        <v>480000</v>
      </c>
      <c r="N702" s="898"/>
    </row>
    <row r="703" spans="1:14" ht="24.95" customHeight="1" x14ac:dyDescent="0.25">
      <c r="A703" s="970">
        <v>279</v>
      </c>
      <c r="B703" s="876" t="s">
        <v>967</v>
      </c>
      <c r="C703" s="871" t="s">
        <v>1005</v>
      </c>
      <c r="D703" s="872">
        <v>618379.92000000004</v>
      </c>
      <c r="E703" s="872">
        <v>56400</v>
      </c>
      <c r="F703" s="869"/>
      <c r="G703" s="869"/>
      <c r="H703" s="872"/>
      <c r="I703" s="834"/>
      <c r="J703" s="834"/>
      <c r="K703" s="834"/>
      <c r="L703" s="834"/>
      <c r="M703" s="1041">
        <v>480000</v>
      </c>
      <c r="N703" s="898"/>
    </row>
    <row r="704" spans="1:14" ht="24.95" customHeight="1" x14ac:dyDescent="0.25">
      <c r="A704" s="970">
        <v>280</v>
      </c>
      <c r="B704" s="876" t="s">
        <v>967</v>
      </c>
      <c r="C704" s="871" t="s">
        <v>1005</v>
      </c>
      <c r="D704" s="872">
        <v>618379.92000000004</v>
      </c>
      <c r="E704" s="872">
        <v>56400</v>
      </c>
      <c r="F704" s="869"/>
      <c r="G704" s="869"/>
      <c r="H704" s="872"/>
      <c r="I704" s="834"/>
      <c r="J704" s="834"/>
      <c r="K704" s="834"/>
      <c r="L704" s="834"/>
      <c r="M704" s="1041">
        <v>480000</v>
      </c>
      <c r="N704" s="898"/>
    </row>
    <row r="705" spans="1:14" ht="24.95" customHeight="1" x14ac:dyDescent="0.25">
      <c r="A705" s="970">
        <v>281</v>
      </c>
      <c r="B705" s="876" t="s">
        <v>967</v>
      </c>
      <c r="C705" s="871" t="s">
        <v>1005</v>
      </c>
      <c r="D705" s="872">
        <v>618379.92000000004</v>
      </c>
      <c r="E705" s="872">
        <v>56400</v>
      </c>
      <c r="F705" s="869"/>
      <c r="G705" s="869"/>
      <c r="H705" s="872"/>
      <c r="I705" s="834"/>
      <c r="J705" s="834"/>
      <c r="K705" s="834"/>
      <c r="L705" s="834"/>
      <c r="M705" s="1041">
        <v>480000</v>
      </c>
      <c r="N705" s="898"/>
    </row>
    <row r="706" spans="1:14" ht="24.95" customHeight="1" x14ac:dyDescent="0.25">
      <c r="A706" s="970">
        <v>282</v>
      </c>
      <c r="B706" s="876" t="s">
        <v>967</v>
      </c>
      <c r="C706" s="871" t="s">
        <v>1005</v>
      </c>
      <c r="D706" s="872">
        <v>618379.92000000004</v>
      </c>
      <c r="E706" s="872">
        <v>56400</v>
      </c>
      <c r="F706" s="869"/>
      <c r="G706" s="869"/>
      <c r="H706" s="872"/>
      <c r="I706" s="834"/>
      <c r="J706" s="834"/>
      <c r="K706" s="834"/>
      <c r="L706" s="834"/>
      <c r="M706" s="1041">
        <v>480000</v>
      </c>
      <c r="N706" s="898"/>
    </row>
    <row r="707" spans="1:14" ht="24.95" customHeight="1" x14ac:dyDescent="0.25">
      <c r="A707" s="970">
        <v>283</v>
      </c>
      <c r="B707" s="876" t="s">
        <v>967</v>
      </c>
      <c r="C707" s="871" t="s">
        <v>1005</v>
      </c>
      <c r="D707" s="872">
        <v>618379.92000000004</v>
      </c>
      <c r="E707" s="872">
        <v>56400</v>
      </c>
      <c r="F707" s="869"/>
      <c r="G707" s="869"/>
      <c r="H707" s="872"/>
      <c r="I707" s="834"/>
      <c r="J707" s="834"/>
      <c r="K707" s="834"/>
      <c r="L707" s="834"/>
      <c r="M707" s="1041">
        <v>480000</v>
      </c>
      <c r="N707" s="898"/>
    </row>
    <row r="708" spans="1:14" ht="24.95" customHeight="1" x14ac:dyDescent="0.25">
      <c r="A708" s="970">
        <v>284</v>
      </c>
      <c r="B708" s="876" t="s">
        <v>967</v>
      </c>
      <c r="C708" s="871" t="s">
        <v>1005</v>
      </c>
      <c r="D708" s="872">
        <v>618379.92000000004</v>
      </c>
      <c r="E708" s="872">
        <v>56400</v>
      </c>
      <c r="F708" s="869"/>
      <c r="G708" s="869"/>
      <c r="H708" s="872"/>
      <c r="I708" s="834"/>
      <c r="J708" s="834"/>
      <c r="K708" s="834"/>
      <c r="L708" s="834"/>
      <c r="M708" s="1041">
        <v>480000</v>
      </c>
      <c r="N708" s="898"/>
    </row>
    <row r="709" spans="1:14" ht="24.95" customHeight="1" x14ac:dyDescent="0.25">
      <c r="A709" s="970">
        <v>285</v>
      </c>
      <c r="B709" s="876" t="s">
        <v>967</v>
      </c>
      <c r="C709" s="871" t="s">
        <v>1005</v>
      </c>
      <c r="D709" s="872">
        <v>618379.92000000004</v>
      </c>
      <c r="E709" s="872">
        <v>56400</v>
      </c>
      <c r="F709" s="869"/>
      <c r="G709" s="869"/>
      <c r="H709" s="872"/>
      <c r="I709" s="834"/>
      <c r="J709" s="834"/>
      <c r="K709" s="834"/>
      <c r="L709" s="834"/>
      <c r="M709" s="1041">
        <v>480000</v>
      </c>
      <c r="N709" s="898"/>
    </row>
    <row r="710" spans="1:14" ht="24.95" customHeight="1" x14ac:dyDescent="0.25">
      <c r="A710" s="970">
        <v>286</v>
      </c>
      <c r="B710" s="876" t="s">
        <v>967</v>
      </c>
      <c r="C710" s="871" t="s">
        <v>1005</v>
      </c>
      <c r="D710" s="872">
        <v>618379.92000000004</v>
      </c>
      <c r="E710" s="872">
        <v>56400</v>
      </c>
      <c r="F710" s="869"/>
      <c r="G710" s="869"/>
      <c r="H710" s="872"/>
      <c r="I710" s="834"/>
      <c r="J710" s="834"/>
      <c r="K710" s="834"/>
      <c r="L710" s="834"/>
      <c r="M710" s="1041">
        <v>480000</v>
      </c>
      <c r="N710" s="898"/>
    </row>
    <row r="711" spans="1:14" ht="24.95" customHeight="1" x14ac:dyDescent="0.25">
      <c r="A711" s="970">
        <v>287</v>
      </c>
      <c r="B711" s="876" t="s">
        <v>967</v>
      </c>
      <c r="C711" s="871" t="s">
        <v>1005</v>
      </c>
      <c r="D711" s="872">
        <v>618379.92000000004</v>
      </c>
      <c r="E711" s="872">
        <v>56400</v>
      </c>
      <c r="F711" s="869"/>
      <c r="G711" s="869"/>
      <c r="H711" s="872"/>
      <c r="I711" s="834"/>
      <c r="J711" s="834"/>
      <c r="K711" s="834"/>
      <c r="L711" s="834"/>
      <c r="M711" s="1041">
        <v>480000</v>
      </c>
      <c r="N711" s="898"/>
    </row>
    <row r="712" spans="1:14" ht="24.95" customHeight="1" x14ac:dyDescent="0.25">
      <c r="A712" s="970">
        <v>288</v>
      </c>
      <c r="B712" s="876" t="s">
        <v>967</v>
      </c>
      <c r="C712" s="871" t="s">
        <v>1005</v>
      </c>
      <c r="D712" s="872">
        <v>618379.92000000004</v>
      </c>
      <c r="E712" s="872">
        <v>56400</v>
      </c>
      <c r="F712" s="869"/>
      <c r="G712" s="869"/>
      <c r="H712" s="872"/>
      <c r="I712" s="834"/>
      <c r="J712" s="834"/>
      <c r="K712" s="834"/>
      <c r="L712" s="834"/>
      <c r="M712" s="1041">
        <v>480000</v>
      </c>
      <c r="N712" s="898"/>
    </row>
    <row r="713" spans="1:14" ht="24.95" customHeight="1" x14ac:dyDescent="0.25">
      <c r="A713" s="970">
        <v>289</v>
      </c>
      <c r="B713" s="876" t="s">
        <v>967</v>
      </c>
      <c r="C713" s="871" t="s">
        <v>1005</v>
      </c>
      <c r="D713" s="872">
        <v>618379.92000000004</v>
      </c>
      <c r="E713" s="872">
        <v>56400</v>
      </c>
      <c r="F713" s="869"/>
      <c r="G713" s="869"/>
      <c r="H713" s="872"/>
      <c r="I713" s="834"/>
      <c r="J713" s="834"/>
      <c r="K713" s="834"/>
      <c r="L713" s="834"/>
      <c r="M713" s="1041">
        <v>480000</v>
      </c>
      <c r="N713" s="898"/>
    </row>
    <row r="714" spans="1:14" ht="24.95" customHeight="1" x14ac:dyDescent="0.25">
      <c r="A714" s="970">
        <v>290</v>
      </c>
      <c r="B714" s="876" t="s">
        <v>967</v>
      </c>
      <c r="C714" s="871" t="s">
        <v>1005</v>
      </c>
      <c r="D714" s="872">
        <v>618379.92000000004</v>
      </c>
      <c r="E714" s="872">
        <v>56400</v>
      </c>
      <c r="F714" s="869"/>
      <c r="G714" s="869"/>
      <c r="H714" s="872"/>
      <c r="I714" s="834"/>
      <c r="J714" s="834"/>
      <c r="K714" s="834"/>
      <c r="L714" s="834"/>
      <c r="M714" s="1041">
        <v>480000</v>
      </c>
      <c r="N714" s="898"/>
    </row>
    <row r="715" spans="1:14" ht="24.95" customHeight="1" x14ac:dyDescent="0.25">
      <c r="A715" s="970">
        <v>291</v>
      </c>
      <c r="B715" s="876" t="s">
        <v>967</v>
      </c>
      <c r="C715" s="871" t="s">
        <v>1005</v>
      </c>
      <c r="D715" s="872">
        <v>618379.92000000004</v>
      </c>
      <c r="E715" s="872">
        <v>56400</v>
      </c>
      <c r="F715" s="869"/>
      <c r="G715" s="869"/>
      <c r="H715" s="872"/>
      <c r="I715" s="834"/>
      <c r="J715" s="834"/>
      <c r="K715" s="834"/>
      <c r="L715" s="834"/>
      <c r="M715" s="1041">
        <v>480000</v>
      </c>
      <c r="N715" s="898"/>
    </row>
    <row r="716" spans="1:14" ht="24.95" customHeight="1" x14ac:dyDescent="0.25">
      <c r="A716" s="970">
        <v>292</v>
      </c>
      <c r="B716" s="876" t="s">
        <v>967</v>
      </c>
      <c r="C716" s="871" t="s">
        <v>1005</v>
      </c>
      <c r="D716" s="872">
        <v>618379.92000000004</v>
      </c>
      <c r="E716" s="872">
        <v>56400</v>
      </c>
      <c r="F716" s="869"/>
      <c r="G716" s="869"/>
      <c r="H716" s="872"/>
      <c r="I716" s="834"/>
      <c r="J716" s="834"/>
      <c r="K716" s="834"/>
      <c r="L716" s="834"/>
      <c r="M716" s="1041">
        <v>480000</v>
      </c>
      <c r="N716" s="898"/>
    </row>
    <row r="717" spans="1:14" ht="24.95" customHeight="1" x14ac:dyDescent="0.25">
      <c r="A717" s="970">
        <v>293</v>
      </c>
      <c r="B717" s="876" t="s">
        <v>967</v>
      </c>
      <c r="C717" s="871" t="s">
        <v>1005</v>
      </c>
      <c r="D717" s="872">
        <v>618379.92000000004</v>
      </c>
      <c r="E717" s="872">
        <v>56400</v>
      </c>
      <c r="F717" s="869"/>
      <c r="G717" s="869"/>
      <c r="H717" s="872"/>
      <c r="I717" s="834"/>
      <c r="J717" s="834"/>
      <c r="K717" s="834"/>
      <c r="L717" s="834"/>
      <c r="M717" s="1041">
        <v>480000</v>
      </c>
      <c r="N717" s="898"/>
    </row>
    <row r="718" spans="1:14" ht="24.95" customHeight="1" x14ac:dyDescent="0.25">
      <c r="A718" s="970">
        <v>294</v>
      </c>
      <c r="B718" s="876" t="s">
        <v>967</v>
      </c>
      <c r="C718" s="871" t="s">
        <v>1005</v>
      </c>
      <c r="D718" s="872">
        <v>618379.92000000004</v>
      </c>
      <c r="E718" s="872">
        <v>56400</v>
      </c>
      <c r="F718" s="869"/>
      <c r="G718" s="869"/>
      <c r="H718" s="872"/>
      <c r="I718" s="834"/>
      <c r="J718" s="834"/>
      <c r="K718" s="834"/>
      <c r="L718" s="834"/>
      <c r="M718" s="1041">
        <v>480000</v>
      </c>
      <c r="N718" s="898"/>
    </row>
    <row r="719" spans="1:14" ht="24.95" customHeight="1" x14ac:dyDescent="0.25">
      <c r="A719" s="970">
        <v>295</v>
      </c>
      <c r="B719" s="876" t="s">
        <v>967</v>
      </c>
      <c r="C719" s="871" t="s">
        <v>1005</v>
      </c>
      <c r="D719" s="872">
        <v>618379.92000000004</v>
      </c>
      <c r="E719" s="872">
        <v>56400</v>
      </c>
      <c r="F719" s="869"/>
      <c r="G719" s="869"/>
      <c r="H719" s="872"/>
      <c r="I719" s="834"/>
      <c r="J719" s="834"/>
      <c r="K719" s="834"/>
      <c r="L719" s="834"/>
      <c r="M719" s="1041">
        <v>480000</v>
      </c>
      <c r="N719" s="898"/>
    </row>
    <row r="720" spans="1:14" ht="24.95" customHeight="1" x14ac:dyDescent="0.25">
      <c r="A720" s="970">
        <v>296</v>
      </c>
      <c r="B720" s="876" t="s">
        <v>967</v>
      </c>
      <c r="C720" s="871" t="s">
        <v>1005</v>
      </c>
      <c r="D720" s="872">
        <v>618379.92000000004</v>
      </c>
      <c r="E720" s="872">
        <v>56400</v>
      </c>
      <c r="F720" s="869"/>
      <c r="G720" s="869"/>
      <c r="H720" s="872"/>
      <c r="I720" s="834"/>
      <c r="J720" s="834"/>
      <c r="K720" s="834"/>
      <c r="L720" s="834"/>
      <c r="M720" s="1041">
        <v>480000</v>
      </c>
      <c r="N720" s="898"/>
    </row>
    <row r="721" spans="1:14" ht="24.95" customHeight="1" x14ac:dyDescent="0.25">
      <c r="A721" s="970">
        <v>297</v>
      </c>
      <c r="B721" s="876" t="s">
        <v>967</v>
      </c>
      <c r="C721" s="877" t="s">
        <v>1008</v>
      </c>
      <c r="D721" s="872">
        <v>953445.72</v>
      </c>
      <c r="E721" s="872">
        <v>56400</v>
      </c>
      <c r="F721" s="869"/>
      <c r="G721" s="869"/>
      <c r="H721" s="872"/>
      <c r="I721" s="834"/>
      <c r="J721" s="834"/>
      <c r="K721" s="834"/>
      <c r="L721" s="834"/>
      <c r="M721" s="1041">
        <v>480000</v>
      </c>
      <c r="N721" s="898"/>
    </row>
    <row r="722" spans="1:14" ht="24.95" customHeight="1" x14ac:dyDescent="0.25">
      <c r="A722" s="970">
        <v>298</v>
      </c>
      <c r="B722" s="876" t="s">
        <v>967</v>
      </c>
      <c r="C722" s="877" t="s">
        <v>1008</v>
      </c>
      <c r="D722" s="872">
        <v>953445.72</v>
      </c>
      <c r="E722" s="872">
        <v>56400</v>
      </c>
      <c r="F722" s="869"/>
      <c r="G722" s="869"/>
      <c r="H722" s="872"/>
      <c r="I722" s="834"/>
      <c r="J722" s="834"/>
      <c r="K722" s="834"/>
      <c r="L722" s="834"/>
      <c r="M722" s="1041">
        <v>480000</v>
      </c>
      <c r="N722" s="898"/>
    </row>
    <row r="723" spans="1:14" ht="24.95" customHeight="1" x14ac:dyDescent="0.25">
      <c r="A723" s="970">
        <v>299</v>
      </c>
      <c r="B723" s="876" t="s">
        <v>967</v>
      </c>
      <c r="C723" s="877" t="s">
        <v>1008</v>
      </c>
      <c r="D723" s="872">
        <v>953445.72</v>
      </c>
      <c r="E723" s="872">
        <v>56400</v>
      </c>
      <c r="F723" s="869"/>
      <c r="G723" s="869"/>
      <c r="H723" s="872"/>
      <c r="I723" s="834"/>
      <c r="J723" s="834"/>
      <c r="K723" s="834"/>
      <c r="L723" s="834"/>
      <c r="M723" s="1041">
        <v>480000</v>
      </c>
      <c r="N723" s="898"/>
    </row>
    <row r="724" spans="1:14" ht="24.95" customHeight="1" x14ac:dyDescent="0.25">
      <c r="A724" s="970">
        <v>300</v>
      </c>
      <c r="B724" s="876" t="s">
        <v>967</v>
      </c>
      <c r="C724" s="877" t="s">
        <v>1008</v>
      </c>
      <c r="D724" s="872">
        <v>953445.72</v>
      </c>
      <c r="E724" s="872">
        <v>56400</v>
      </c>
      <c r="F724" s="869"/>
      <c r="G724" s="869"/>
      <c r="H724" s="872"/>
      <c r="I724" s="834"/>
      <c r="J724" s="834"/>
      <c r="K724" s="834"/>
      <c r="L724" s="834"/>
      <c r="M724" s="1041">
        <v>480000</v>
      </c>
      <c r="N724" s="898"/>
    </row>
    <row r="725" spans="1:14" ht="24.95" customHeight="1" x14ac:dyDescent="0.25">
      <c r="A725" s="970">
        <v>301</v>
      </c>
      <c r="B725" s="876" t="s">
        <v>967</v>
      </c>
      <c r="C725" s="877" t="s">
        <v>1008</v>
      </c>
      <c r="D725" s="872">
        <v>953445.72</v>
      </c>
      <c r="E725" s="872">
        <v>56400</v>
      </c>
      <c r="F725" s="869"/>
      <c r="G725" s="869"/>
      <c r="H725" s="872"/>
      <c r="I725" s="834"/>
      <c r="J725" s="834"/>
      <c r="K725" s="834"/>
      <c r="L725" s="834"/>
      <c r="M725" s="1041">
        <v>480000</v>
      </c>
      <c r="N725" s="898"/>
    </row>
    <row r="726" spans="1:14" ht="24.95" customHeight="1" x14ac:dyDescent="0.25">
      <c r="A726" s="970">
        <v>302</v>
      </c>
      <c r="B726" s="876" t="s">
        <v>967</v>
      </c>
      <c r="C726" s="877" t="s">
        <v>1008</v>
      </c>
      <c r="D726" s="872">
        <v>953445.72</v>
      </c>
      <c r="E726" s="872">
        <v>56400</v>
      </c>
      <c r="F726" s="869"/>
      <c r="G726" s="869"/>
      <c r="H726" s="872"/>
      <c r="I726" s="834"/>
      <c r="J726" s="834"/>
      <c r="K726" s="834"/>
      <c r="L726" s="834"/>
      <c r="M726" s="1041">
        <v>480000</v>
      </c>
      <c r="N726" s="898"/>
    </row>
    <row r="727" spans="1:14" ht="24.95" customHeight="1" x14ac:dyDescent="0.25">
      <c r="A727" s="970">
        <v>303</v>
      </c>
      <c r="B727" s="876" t="s">
        <v>967</v>
      </c>
      <c r="C727" s="877" t="s">
        <v>1008</v>
      </c>
      <c r="D727" s="872">
        <v>953445.72</v>
      </c>
      <c r="E727" s="872">
        <v>56400</v>
      </c>
      <c r="F727" s="869"/>
      <c r="G727" s="869"/>
      <c r="H727" s="872"/>
      <c r="I727" s="834"/>
      <c r="J727" s="834"/>
      <c r="K727" s="834"/>
      <c r="L727" s="834"/>
      <c r="M727" s="1041">
        <v>480000</v>
      </c>
      <c r="N727" s="898"/>
    </row>
    <row r="728" spans="1:14" ht="24.95" customHeight="1" x14ac:dyDescent="0.25">
      <c r="A728" s="970">
        <v>304</v>
      </c>
      <c r="B728" s="876" t="s">
        <v>967</v>
      </c>
      <c r="C728" s="877" t="s">
        <v>1008</v>
      </c>
      <c r="D728" s="872">
        <v>953445.72</v>
      </c>
      <c r="E728" s="872">
        <v>56400</v>
      </c>
      <c r="F728" s="869"/>
      <c r="G728" s="869"/>
      <c r="H728" s="872"/>
      <c r="I728" s="834"/>
      <c r="J728" s="834"/>
      <c r="K728" s="834"/>
      <c r="L728" s="834"/>
      <c r="M728" s="1041">
        <v>480000</v>
      </c>
      <c r="N728" s="898"/>
    </row>
    <row r="729" spans="1:14" ht="24.95" customHeight="1" x14ac:dyDescent="0.25">
      <c r="A729" s="970">
        <v>305</v>
      </c>
      <c r="B729" s="876" t="s">
        <v>967</v>
      </c>
      <c r="C729" s="877" t="s">
        <v>1008</v>
      </c>
      <c r="D729" s="872">
        <v>953445.72</v>
      </c>
      <c r="E729" s="872">
        <v>56400</v>
      </c>
      <c r="F729" s="869"/>
      <c r="G729" s="869"/>
      <c r="H729" s="872"/>
      <c r="I729" s="834"/>
      <c r="J729" s="834"/>
      <c r="K729" s="834"/>
      <c r="L729" s="834"/>
      <c r="M729" s="1041">
        <v>480000</v>
      </c>
      <c r="N729" s="898"/>
    </row>
    <row r="730" spans="1:14" ht="24.95" customHeight="1" x14ac:dyDescent="0.25">
      <c r="A730" s="970">
        <v>306</v>
      </c>
      <c r="B730" s="876" t="s">
        <v>967</v>
      </c>
      <c r="C730" s="877" t="s">
        <v>1008</v>
      </c>
      <c r="D730" s="872">
        <v>953445.72</v>
      </c>
      <c r="E730" s="872">
        <v>56400</v>
      </c>
      <c r="F730" s="869"/>
      <c r="G730" s="869"/>
      <c r="H730" s="872"/>
      <c r="I730" s="834"/>
      <c r="J730" s="834"/>
      <c r="K730" s="834"/>
      <c r="L730" s="834"/>
      <c r="M730" s="1041">
        <v>480000</v>
      </c>
      <c r="N730" s="898"/>
    </row>
    <row r="731" spans="1:14" ht="24.95" customHeight="1" x14ac:dyDescent="0.25">
      <c r="A731" s="970">
        <v>307</v>
      </c>
      <c r="B731" s="876" t="s">
        <v>967</v>
      </c>
      <c r="C731" s="877" t="s">
        <v>1008</v>
      </c>
      <c r="D731" s="872">
        <v>953445.72</v>
      </c>
      <c r="E731" s="872">
        <v>56400</v>
      </c>
      <c r="F731" s="869"/>
      <c r="G731" s="869"/>
      <c r="H731" s="872"/>
      <c r="I731" s="834"/>
      <c r="J731" s="834"/>
      <c r="K731" s="834"/>
      <c r="L731" s="834"/>
      <c r="M731" s="1041">
        <v>480000</v>
      </c>
      <c r="N731" s="898"/>
    </row>
    <row r="732" spans="1:14" ht="24.95" customHeight="1" x14ac:dyDescent="0.25">
      <c r="A732" s="970">
        <v>308</v>
      </c>
      <c r="B732" s="876" t="s">
        <v>967</v>
      </c>
      <c r="C732" s="877" t="s">
        <v>1008</v>
      </c>
      <c r="D732" s="872">
        <v>953445.72</v>
      </c>
      <c r="E732" s="872">
        <v>56400</v>
      </c>
      <c r="F732" s="869"/>
      <c r="G732" s="869"/>
      <c r="H732" s="872"/>
      <c r="I732" s="834"/>
      <c r="J732" s="834"/>
      <c r="K732" s="834"/>
      <c r="L732" s="834"/>
      <c r="M732" s="1041">
        <v>480000</v>
      </c>
      <c r="N732" s="898"/>
    </row>
    <row r="733" spans="1:14" ht="24.95" customHeight="1" x14ac:dyDescent="0.25">
      <c r="A733" s="970">
        <v>309</v>
      </c>
      <c r="B733" s="876" t="s">
        <v>967</v>
      </c>
      <c r="C733" s="877" t="s">
        <v>1008</v>
      </c>
      <c r="D733" s="872">
        <v>953445.72</v>
      </c>
      <c r="E733" s="872">
        <v>56400</v>
      </c>
      <c r="F733" s="869"/>
      <c r="G733" s="869"/>
      <c r="H733" s="872"/>
      <c r="I733" s="834"/>
      <c r="J733" s="834"/>
      <c r="K733" s="834"/>
      <c r="L733" s="834"/>
      <c r="M733" s="1041">
        <v>480000</v>
      </c>
      <c r="N733" s="898"/>
    </row>
    <row r="734" spans="1:14" ht="24.95" customHeight="1" x14ac:dyDescent="0.25">
      <c r="A734" s="970">
        <v>310</v>
      </c>
      <c r="B734" s="876" t="s">
        <v>967</v>
      </c>
      <c r="C734" s="877" t="s">
        <v>1008</v>
      </c>
      <c r="D734" s="872">
        <v>953445.72</v>
      </c>
      <c r="E734" s="872">
        <v>56400</v>
      </c>
      <c r="F734" s="869"/>
      <c r="G734" s="869"/>
      <c r="H734" s="872"/>
      <c r="I734" s="834"/>
      <c r="J734" s="834"/>
      <c r="K734" s="834"/>
      <c r="L734" s="834"/>
      <c r="M734" s="1041">
        <v>480000</v>
      </c>
      <c r="N734" s="898"/>
    </row>
    <row r="735" spans="1:14" ht="24.95" customHeight="1" thickBot="1" x14ac:dyDescent="0.3">
      <c r="A735" s="997">
        <v>311</v>
      </c>
      <c r="B735" s="1144" t="s">
        <v>967</v>
      </c>
      <c r="C735" s="1135" t="s">
        <v>1008</v>
      </c>
      <c r="D735" s="1136">
        <v>953445.72</v>
      </c>
      <c r="E735" s="1136">
        <v>56400</v>
      </c>
      <c r="F735" s="1137"/>
      <c r="G735" s="1137"/>
      <c r="H735" s="1136"/>
      <c r="I735" s="837"/>
      <c r="J735" s="837"/>
      <c r="K735" s="837"/>
      <c r="L735" s="837"/>
      <c r="M735" s="1138">
        <v>480000</v>
      </c>
      <c r="N735" s="914"/>
    </row>
    <row r="736" spans="1:14" ht="24.95" customHeight="1" thickBot="1" x14ac:dyDescent="0.3">
      <c r="A736" s="1335" t="s">
        <v>1017</v>
      </c>
      <c r="B736" s="1336"/>
      <c r="C736" s="1336"/>
      <c r="D736" s="1142">
        <f t="shared" ref="D736:M736" si="214">SUM(D491:D735)</f>
        <v>299181143.5200001</v>
      </c>
      <c r="E736" s="1142">
        <f t="shared" si="214"/>
        <v>13818000</v>
      </c>
      <c r="F736" s="1142">
        <f t="shared" si="214"/>
        <v>0</v>
      </c>
      <c r="G736" s="1142">
        <f t="shared" si="214"/>
        <v>0</v>
      </c>
      <c r="H736" s="1142">
        <f t="shared" si="214"/>
        <v>0</v>
      </c>
      <c r="I736" s="1142">
        <f t="shared" si="214"/>
        <v>0</v>
      </c>
      <c r="J736" s="1142">
        <f t="shared" si="214"/>
        <v>0</v>
      </c>
      <c r="K736" s="1142">
        <f t="shared" si="214"/>
        <v>0</v>
      </c>
      <c r="L736" s="1142">
        <f t="shared" si="214"/>
        <v>0</v>
      </c>
      <c r="M736" s="1142">
        <f t="shared" si="214"/>
        <v>117600000</v>
      </c>
      <c r="N736" s="908"/>
    </row>
    <row r="737" spans="1:14" ht="24.95" customHeight="1" x14ac:dyDescent="0.3">
      <c r="A737" s="961">
        <v>312</v>
      </c>
      <c r="B737" s="1139" t="s">
        <v>1734</v>
      </c>
      <c r="C737" s="963" t="s">
        <v>1012</v>
      </c>
      <c r="D737" s="1132">
        <v>2389950</v>
      </c>
      <c r="E737" s="1132">
        <v>56400</v>
      </c>
      <c r="F737" s="1132">
        <v>159880.79999999999</v>
      </c>
      <c r="G737" s="1140"/>
      <c r="H737" s="1140"/>
      <c r="I737" s="861"/>
      <c r="J737" s="861"/>
      <c r="K737" s="861"/>
      <c r="L737" s="861"/>
      <c r="M737" s="1133">
        <v>480000</v>
      </c>
      <c r="N737" s="896"/>
    </row>
    <row r="738" spans="1:14" ht="24.95" customHeight="1" x14ac:dyDescent="0.3">
      <c r="A738" s="970">
        <v>313</v>
      </c>
      <c r="B738" s="882" t="s">
        <v>1735</v>
      </c>
      <c r="C738" s="877" t="s">
        <v>1012</v>
      </c>
      <c r="D738" s="872">
        <v>2389950</v>
      </c>
      <c r="E738" s="872">
        <v>56400</v>
      </c>
      <c r="F738" s="872">
        <v>159880.79999999999</v>
      </c>
      <c r="G738" s="883"/>
      <c r="H738" s="883"/>
      <c r="I738" s="834"/>
      <c r="J738" s="834"/>
      <c r="K738" s="834"/>
      <c r="L738" s="834"/>
      <c r="M738" s="1041">
        <v>480000</v>
      </c>
      <c r="N738" s="898"/>
    </row>
    <row r="739" spans="1:14" ht="24.95" customHeight="1" x14ac:dyDescent="0.3">
      <c r="A739" s="970">
        <v>314</v>
      </c>
      <c r="B739" s="884" t="s">
        <v>1736</v>
      </c>
      <c r="C739" s="877" t="s">
        <v>1012</v>
      </c>
      <c r="D739" s="872">
        <v>2389950</v>
      </c>
      <c r="E739" s="872">
        <v>56400</v>
      </c>
      <c r="F739" s="872">
        <v>159880.79999999999</v>
      </c>
      <c r="G739" s="883"/>
      <c r="H739" s="883"/>
      <c r="I739" s="834"/>
      <c r="J739" s="834"/>
      <c r="K739" s="834"/>
      <c r="L739" s="834"/>
      <c r="M739" s="1041">
        <v>480000</v>
      </c>
      <c r="N739" s="898"/>
    </row>
    <row r="740" spans="1:14" ht="24.95" customHeight="1" x14ac:dyDescent="0.3">
      <c r="A740" s="970">
        <v>315</v>
      </c>
      <c r="B740" s="826" t="s">
        <v>1737</v>
      </c>
      <c r="C740" s="877" t="s">
        <v>1012</v>
      </c>
      <c r="D740" s="872">
        <v>2389950</v>
      </c>
      <c r="E740" s="872">
        <v>56400</v>
      </c>
      <c r="F740" s="872">
        <v>159880.79999999999</v>
      </c>
      <c r="G740" s="883"/>
      <c r="H740" s="883"/>
      <c r="I740" s="834"/>
      <c r="J740" s="834"/>
      <c r="K740" s="834"/>
      <c r="L740" s="834"/>
      <c r="M740" s="1041">
        <v>480000</v>
      </c>
      <c r="N740" s="898"/>
    </row>
    <row r="741" spans="1:14" ht="24.95" customHeight="1" x14ac:dyDescent="0.3">
      <c r="A741" s="970">
        <v>316</v>
      </c>
      <c r="B741" s="826" t="s">
        <v>1738</v>
      </c>
      <c r="C741" s="877" t="s">
        <v>1012</v>
      </c>
      <c r="D741" s="872">
        <v>2389950</v>
      </c>
      <c r="E741" s="872">
        <v>56400</v>
      </c>
      <c r="F741" s="872">
        <v>159880.79999999999</v>
      </c>
      <c r="G741" s="883"/>
      <c r="H741" s="883"/>
      <c r="I741" s="834"/>
      <c r="J741" s="834"/>
      <c r="K741" s="834"/>
      <c r="L741" s="834"/>
      <c r="M741" s="1041">
        <v>480000</v>
      </c>
      <c r="N741" s="898"/>
    </row>
    <row r="742" spans="1:14" ht="24.95" customHeight="1" x14ac:dyDescent="0.3">
      <c r="A742" s="970">
        <v>317</v>
      </c>
      <c r="B742" s="885" t="s">
        <v>1739</v>
      </c>
      <c r="C742" s="877" t="s">
        <v>1012</v>
      </c>
      <c r="D742" s="872">
        <v>2389950</v>
      </c>
      <c r="E742" s="872">
        <v>56400</v>
      </c>
      <c r="F742" s="872">
        <v>159880.79999999999</v>
      </c>
      <c r="G742" s="883"/>
      <c r="H742" s="883"/>
      <c r="I742" s="834"/>
      <c r="J742" s="834"/>
      <c r="K742" s="834"/>
      <c r="L742" s="834"/>
      <c r="M742" s="1041">
        <v>480000</v>
      </c>
      <c r="N742" s="898"/>
    </row>
    <row r="743" spans="1:14" ht="24.95" customHeight="1" x14ac:dyDescent="0.3">
      <c r="A743" s="970">
        <v>318</v>
      </c>
      <c r="B743" s="885" t="s">
        <v>1740</v>
      </c>
      <c r="C743" s="877" t="s">
        <v>1012</v>
      </c>
      <c r="D743" s="872">
        <v>2389950</v>
      </c>
      <c r="E743" s="872">
        <v>56400</v>
      </c>
      <c r="F743" s="872">
        <v>159880.79999999999</v>
      </c>
      <c r="G743" s="883"/>
      <c r="H743" s="883"/>
      <c r="I743" s="834"/>
      <c r="J743" s="834"/>
      <c r="K743" s="834"/>
      <c r="L743" s="834"/>
      <c r="M743" s="1041">
        <v>480000</v>
      </c>
      <c r="N743" s="898"/>
    </row>
    <row r="744" spans="1:14" ht="24.95" customHeight="1" x14ac:dyDescent="0.3">
      <c r="A744" s="970">
        <v>319</v>
      </c>
      <c r="B744" s="884" t="s">
        <v>1741</v>
      </c>
      <c r="C744" s="877" t="s">
        <v>1012</v>
      </c>
      <c r="D744" s="872">
        <v>2389950</v>
      </c>
      <c r="E744" s="872">
        <v>56400</v>
      </c>
      <c r="F744" s="872">
        <v>159880.79999999999</v>
      </c>
      <c r="G744" s="883"/>
      <c r="H744" s="883"/>
      <c r="I744" s="834"/>
      <c r="J744" s="834"/>
      <c r="K744" s="834"/>
      <c r="L744" s="834"/>
      <c r="M744" s="1041">
        <v>480000</v>
      </c>
      <c r="N744" s="898"/>
    </row>
    <row r="745" spans="1:14" ht="24.95" customHeight="1" x14ac:dyDescent="0.3">
      <c r="A745" s="970">
        <v>320</v>
      </c>
      <c r="B745" s="884" t="s">
        <v>1742</v>
      </c>
      <c r="C745" s="877" t="s">
        <v>1012</v>
      </c>
      <c r="D745" s="872">
        <v>2389950</v>
      </c>
      <c r="E745" s="872">
        <v>56400</v>
      </c>
      <c r="F745" s="872">
        <v>159880.79999999999</v>
      </c>
      <c r="G745" s="883"/>
      <c r="H745" s="883"/>
      <c r="I745" s="834"/>
      <c r="J745" s="834"/>
      <c r="K745" s="834"/>
      <c r="L745" s="834"/>
      <c r="M745" s="1041">
        <v>480000</v>
      </c>
      <c r="N745" s="898"/>
    </row>
    <row r="746" spans="1:14" ht="24.95" customHeight="1" x14ac:dyDescent="0.3">
      <c r="A746" s="970">
        <v>321</v>
      </c>
      <c r="B746" s="884" t="s">
        <v>1743</v>
      </c>
      <c r="C746" s="877" t="s">
        <v>1012</v>
      </c>
      <c r="D746" s="872">
        <v>2389950</v>
      </c>
      <c r="E746" s="872">
        <v>56400</v>
      </c>
      <c r="F746" s="872">
        <v>159880.79999999999</v>
      </c>
      <c r="G746" s="883"/>
      <c r="H746" s="883"/>
      <c r="I746" s="834"/>
      <c r="J746" s="834"/>
      <c r="K746" s="834"/>
      <c r="L746" s="834"/>
      <c r="M746" s="1041">
        <v>480000</v>
      </c>
      <c r="N746" s="898"/>
    </row>
    <row r="747" spans="1:14" ht="24.95" customHeight="1" x14ac:dyDescent="0.3">
      <c r="A747" s="970">
        <v>322</v>
      </c>
      <c r="B747" s="884" t="s">
        <v>1744</v>
      </c>
      <c r="C747" s="877" t="s">
        <v>1012</v>
      </c>
      <c r="D747" s="872">
        <v>2389950</v>
      </c>
      <c r="E747" s="872">
        <v>56400</v>
      </c>
      <c r="F747" s="872">
        <v>159880.79999999999</v>
      </c>
      <c r="G747" s="883"/>
      <c r="H747" s="883"/>
      <c r="I747" s="834"/>
      <c r="J747" s="834"/>
      <c r="K747" s="834"/>
      <c r="L747" s="834"/>
      <c r="M747" s="1041">
        <v>480000</v>
      </c>
      <c r="N747" s="898"/>
    </row>
    <row r="748" spans="1:14" ht="24.95" customHeight="1" x14ac:dyDescent="0.3">
      <c r="A748" s="970">
        <v>323</v>
      </c>
      <c r="B748" s="826" t="s">
        <v>1745</v>
      </c>
      <c r="C748" s="877" t="s">
        <v>1012</v>
      </c>
      <c r="D748" s="872">
        <v>2389950</v>
      </c>
      <c r="E748" s="872">
        <v>56400</v>
      </c>
      <c r="F748" s="872">
        <v>159880.79999999999</v>
      </c>
      <c r="G748" s="883"/>
      <c r="H748" s="883"/>
      <c r="I748" s="834"/>
      <c r="J748" s="834"/>
      <c r="K748" s="834"/>
      <c r="L748" s="834"/>
      <c r="M748" s="1041">
        <v>480000</v>
      </c>
      <c r="N748" s="898"/>
    </row>
    <row r="749" spans="1:14" ht="24.95" customHeight="1" x14ac:dyDescent="0.3">
      <c r="A749" s="970">
        <v>324</v>
      </c>
      <c r="B749" s="882" t="s">
        <v>1746</v>
      </c>
      <c r="C749" s="877" t="s">
        <v>1012</v>
      </c>
      <c r="D749" s="872">
        <v>2389950</v>
      </c>
      <c r="E749" s="872">
        <v>56400</v>
      </c>
      <c r="F749" s="872">
        <v>159880.79999999999</v>
      </c>
      <c r="G749" s="883"/>
      <c r="H749" s="883"/>
      <c r="I749" s="834"/>
      <c r="J749" s="834"/>
      <c r="K749" s="834"/>
      <c r="L749" s="834"/>
      <c r="M749" s="1041">
        <v>480000</v>
      </c>
      <c r="N749" s="898"/>
    </row>
    <row r="750" spans="1:14" ht="24.95" customHeight="1" x14ac:dyDescent="0.3">
      <c r="A750" s="970">
        <v>325</v>
      </c>
      <c r="B750" s="884" t="s">
        <v>1747</v>
      </c>
      <c r="C750" s="877" t="s">
        <v>1012</v>
      </c>
      <c r="D750" s="872">
        <v>2389950</v>
      </c>
      <c r="E750" s="872">
        <v>56400</v>
      </c>
      <c r="F750" s="872">
        <v>159880.79999999999</v>
      </c>
      <c r="G750" s="883"/>
      <c r="H750" s="883"/>
      <c r="I750" s="834"/>
      <c r="J750" s="834"/>
      <c r="K750" s="834"/>
      <c r="L750" s="834"/>
      <c r="M750" s="1041">
        <v>480000</v>
      </c>
      <c r="N750" s="898"/>
    </row>
    <row r="751" spans="1:14" ht="24.95" customHeight="1" x14ac:dyDescent="0.3">
      <c r="A751" s="970">
        <v>326</v>
      </c>
      <c r="B751" s="826" t="s">
        <v>1748</v>
      </c>
      <c r="C751" s="877" t="s">
        <v>1012</v>
      </c>
      <c r="D751" s="872">
        <v>2389950</v>
      </c>
      <c r="E751" s="872">
        <v>56400</v>
      </c>
      <c r="F751" s="872">
        <v>159880.79999999999</v>
      </c>
      <c r="G751" s="883"/>
      <c r="H751" s="883"/>
      <c r="I751" s="834"/>
      <c r="J751" s="834"/>
      <c r="K751" s="834"/>
      <c r="L751" s="834"/>
      <c r="M751" s="1041">
        <v>480000</v>
      </c>
      <c r="N751" s="898"/>
    </row>
    <row r="752" spans="1:14" ht="24.95" customHeight="1" x14ac:dyDescent="0.3">
      <c r="A752" s="970">
        <v>327</v>
      </c>
      <c r="B752" s="826" t="s">
        <v>1749</v>
      </c>
      <c r="C752" s="877" t="s">
        <v>1012</v>
      </c>
      <c r="D752" s="872">
        <v>2389950</v>
      </c>
      <c r="E752" s="872">
        <v>56400</v>
      </c>
      <c r="F752" s="872">
        <v>159880.79999999999</v>
      </c>
      <c r="G752" s="883"/>
      <c r="H752" s="883"/>
      <c r="I752" s="834"/>
      <c r="J752" s="834"/>
      <c r="K752" s="834"/>
      <c r="L752" s="834"/>
      <c r="M752" s="1041">
        <v>480000</v>
      </c>
      <c r="N752" s="898"/>
    </row>
    <row r="753" spans="1:14" ht="24.95" customHeight="1" x14ac:dyDescent="0.3">
      <c r="A753" s="970">
        <v>328</v>
      </c>
      <c r="B753" s="826" t="s">
        <v>1750</v>
      </c>
      <c r="C753" s="877" t="s">
        <v>1012</v>
      </c>
      <c r="D753" s="872">
        <v>2389950</v>
      </c>
      <c r="E753" s="872">
        <v>56400</v>
      </c>
      <c r="F753" s="872">
        <v>159880.79999999999</v>
      </c>
      <c r="G753" s="883"/>
      <c r="H753" s="883"/>
      <c r="I753" s="834"/>
      <c r="J753" s="834"/>
      <c r="K753" s="834"/>
      <c r="L753" s="834"/>
      <c r="M753" s="1041">
        <v>480000</v>
      </c>
      <c r="N753" s="898"/>
    </row>
    <row r="754" spans="1:14" ht="24.95" customHeight="1" x14ac:dyDescent="0.3">
      <c r="A754" s="970">
        <v>329</v>
      </c>
      <c r="B754" s="826" t="s">
        <v>1751</v>
      </c>
      <c r="C754" s="877" t="s">
        <v>1012</v>
      </c>
      <c r="D754" s="872">
        <v>2389950</v>
      </c>
      <c r="E754" s="872">
        <v>56400</v>
      </c>
      <c r="F754" s="872">
        <v>159880.79999999999</v>
      </c>
      <c r="G754" s="883"/>
      <c r="H754" s="883"/>
      <c r="I754" s="834"/>
      <c r="J754" s="834"/>
      <c r="K754" s="834"/>
      <c r="L754" s="834"/>
      <c r="M754" s="1041">
        <v>480000</v>
      </c>
      <c r="N754" s="898"/>
    </row>
    <row r="755" spans="1:14" ht="24.95" customHeight="1" x14ac:dyDescent="0.3">
      <c r="A755" s="970">
        <v>330</v>
      </c>
      <c r="B755" s="826" t="s">
        <v>1752</v>
      </c>
      <c r="C755" s="877" t="s">
        <v>1012</v>
      </c>
      <c r="D755" s="872">
        <v>2389950</v>
      </c>
      <c r="E755" s="872">
        <v>56400</v>
      </c>
      <c r="F755" s="872">
        <v>159880.79999999999</v>
      </c>
      <c r="G755" s="883"/>
      <c r="H755" s="883"/>
      <c r="I755" s="834"/>
      <c r="J755" s="834"/>
      <c r="K755" s="834"/>
      <c r="L755" s="834"/>
      <c r="M755" s="1041">
        <v>480000</v>
      </c>
      <c r="N755" s="898"/>
    </row>
    <row r="756" spans="1:14" ht="24.95" customHeight="1" x14ac:dyDescent="0.3">
      <c r="A756" s="970">
        <v>331</v>
      </c>
      <c r="B756" s="826" t="s">
        <v>1753</v>
      </c>
      <c r="C756" s="877" t="s">
        <v>1012</v>
      </c>
      <c r="D756" s="872">
        <v>2389950</v>
      </c>
      <c r="E756" s="872">
        <v>56400</v>
      </c>
      <c r="F756" s="872">
        <v>159880.79999999999</v>
      </c>
      <c r="G756" s="883"/>
      <c r="H756" s="883"/>
      <c r="I756" s="834"/>
      <c r="J756" s="834"/>
      <c r="K756" s="834"/>
      <c r="L756" s="834"/>
      <c r="M756" s="1041">
        <v>480000</v>
      </c>
      <c r="N756" s="898"/>
    </row>
    <row r="757" spans="1:14" ht="24.95" customHeight="1" x14ac:dyDescent="0.3">
      <c r="A757" s="970">
        <v>332</v>
      </c>
      <c r="B757" s="826" t="s">
        <v>1754</v>
      </c>
      <c r="C757" s="877" t="s">
        <v>1012</v>
      </c>
      <c r="D757" s="872">
        <v>2389950</v>
      </c>
      <c r="E757" s="872">
        <v>56400</v>
      </c>
      <c r="F757" s="872">
        <v>159880.79999999999</v>
      </c>
      <c r="G757" s="883"/>
      <c r="H757" s="883"/>
      <c r="I757" s="834"/>
      <c r="J757" s="834"/>
      <c r="K757" s="834"/>
      <c r="L757" s="834"/>
      <c r="M757" s="1041">
        <v>480000</v>
      </c>
      <c r="N757" s="898"/>
    </row>
    <row r="758" spans="1:14" ht="24.95" customHeight="1" x14ac:dyDescent="0.3">
      <c r="A758" s="970">
        <v>333</v>
      </c>
      <c r="B758" s="826" t="s">
        <v>1755</v>
      </c>
      <c r="C758" s="877" t="s">
        <v>1012</v>
      </c>
      <c r="D758" s="872">
        <v>2389950</v>
      </c>
      <c r="E758" s="872">
        <v>56400</v>
      </c>
      <c r="F758" s="872">
        <v>159880.79999999999</v>
      </c>
      <c r="G758" s="883"/>
      <c r="H758" s="883"/>
      <c r="I758" s="834"/>
      <c r="J758" s="834"/>
      <c r="K758" s="834"/>
      <c r="L758" s="834"/>
      <c r="M758" s="1041">
        <v>480000</v>
      </c>
      <c r="N758" s="898"/>
    </row>
    <row r="759" spans="1:14" ht="24.95" customHeight="1" x14ac:dyDescent="0.3">
      <c r="A759" s="970">
        <v>334</v>
      </c>
      <c r="B759" s="826" t="s">
        <v>1756</v>
      </c>
      <c r="C759" s="877" t="s">
        <v>1012</v>
      </c>
      <c r="D759" s="872">
        <v>2389950</v>
      </c>
      <c r="E759" s="872">
        <v>56400</v>
      </c>
      <c r="F759" s="872">
        <v>159880.79999999999</v>
      </c>
      <c r="G759" s="883"/>
      <c r="H759" s="883"/>
      <c r="I759" s="834"/>
      <c r="J759" s="834"/>
      <c r="K759" s="834"/>
      <c r="L759" s="834"/>
      <c r="M759" s="1041">
        <v>480000</v>
      </c>
      <c r="N759" s="898"/>
    </row>
    <row r="760" spans="1:14" ht="24.95" customHeight="1" x14ac:dyDescent="0.3">
      <c r="A760" s="970">
        <v>335</v>
      </c>
      <c r="B760" s="826" t="s">
        <v>1757</v>
      </c>
      <c r="C760" s="877" t="s">
        <v>1012</v>
      </c>
      <c r="D760" s="872">
        <v>2389950</v>
      </c>
      <c r="E760" s="872">
        <v>56400</v>
      </c>
      <c r="F760" s="872">
        <v>159880.79999999999</v>
      </c>
      <c r="G760" s="883"/>
      <c r="H760" s="883"/>
      <c r="I760" s="834"/>
      <c r="J760" s="834"/>
      <c r="K760" s="834"/>
      <c r="L760" s="834"/>
      <c r="M760" s="1041">
        <v>480000</v>
      </c>
      <c r="N760" s="898"/>
    </row>
    <row r="761" spans="1:14" ht="24.95" customHeight="1" x14ac:dyDescent="0.3">
      <c r="A761" s="970">
        <v>336</v>
      </c>
      <c r="B761" s="826" t="s">
        <v>1758</v>
      </c>
      <c r="C761" s="877" t="s">
        <v>1012</v>
      </c>
      <c r="D761" s="872">
        <v>2389950</v>
      </c>
      <c r="E761" s="872">
        <v>56400</v>
      </c>
      <c r="F761" s="872">
        <v>159880.79999999999</v>
      </c>
      <c r="G761" s="883"/>
      <c r="H761" s="883"/>
      <c r="I761" s="834"/>
      <c r="J761" s="834"/>
      <c r="K761" s="834"/>
      <c r="L761" s="834"/>
      <c r="M761" s="1041">
        <v>480000</v>
      </c>
      <c r="N761" s="898"/>
    </row>
    <row r="762" spans="1:14" ht="24.95" customHeight="1" x14ac:dyDescent="0.3">
      <c r="A762" s="970">
        <v>337</v>
      </c>
      <c r="B762" s="826" t="s">
        <v>1759</v>
      </c>
      <c r="C762" s="877" t="s">
        <v>1012</v>
      </c>
      <c r="D762" s="872">
        <v>2389950</v>
      </c>
      <c r="E762" s="872">
        <v>56400</v>
      </c>
      <c r="F762" s="872">
        <v>159880.79999999999</v>
      </c>
      <c r="G762" s="883"/>
      <c r="H762" s="883"/>
      <c r="I762" s="834"/>
      <c r="J762" s="834"/>
      <c r="K762" s="834"/>
      <c r="L762" s="834"/>
      <c r="M762" s="1041">
        <v>480000</v>
      </c>
      <c r="N762" s="898"/>
    </row>
    <row r="763" spans="1:14" ht="24.95" customHeight="1" x14ac:dyDescent="0.3">
      <c r="A763" s="970">
        <v>338</v>
      </c>
      <c r="B763" s="826" t="s">
        <v>1760</v>
      </c>
      <c r="C763" s="877" t="s">
        <v>1012</v>
      </c>
      <c r="D763" s="872">
        <v>2389950</v>
      </c>
      <c r="E763" s="872">
        <v>56400</v>
      </c>
      <c r="F763" s="872">
        <v>159880.79999999999</v>
      </c>
      <c r="G763" s="883"/>
      <c r="H763" s="883"/>
      <c r="I763" s="834"/>
      <c r="J763" s="834"/>
      <c r="K763" s="834"/>
      <c r="L763" s="834"/>
      <c r="M763" s="1041">
        <v>480000</v>
      </c>
      <c r="N763" s="898"/>
    </row>
    <row r="764" spans="1:14" ht="24.95" customHeight="1" x14ac:dyDescent="0.3">
      <c r="A764" s="970">
        <v>339</v>
      </c>
      <c r="B764" s="826" t="s">
        <v>1761</v>
      </c>
      <c r="C764" s="877" t="s">
        <v>1012</v>
      </c>
      <c r="D764" s="872">
        <v>2389950</v>
      </c>
      <c r="E764" s="872">
        <v>56400</v>
      </c>
      <c r="F764" s="872">
        <v>159880.79999999999</v>
      </c>
      <c r="G764" s="883"/>
      <c r="H764" s="883"/>
      <c r="I764" s="834"/>
      <c r="J764" s="834"/>
      <c r="K764" s="834"/>
      <c r="L764" s="834"/>
      <c r="M764" s="1041">
        <v>480000</v>
      </c>
      <c r="N764" s="898"/>
    </row>
    <row r="765" spans="1:14" ht="24.95" customHeight="1" x14ac:dyDescent="0.3">
      <c r="A765" s="970">
        <v>340</v>
      </c>
      <c r="B765" s="826" t="s">
        <v>1762</v>
      </c>
      <c r="C765" s="877" t="s">
        <v>1012</v>
      </c>
      <c r="D765" s="872">
        <v>2389950</v>
      </c>
      <c r="E765" s="872">
        <v>56400</v>
      </c>
      <c r="F765" s="872">
        <v>159880.79999999999</v>
      </c>
      <c r="G765" s="883"/>
      <c r="H765" s="883"/>
      <c r="I765" s="834"/>
      <c r="J765" s="834"/>
      <c r="K765" s="834"/>
      <c r="L765" s="834"/>
      <c r="M765" s="1041">
        <v>480000</v>
      </c>
      <c r="N765" s="898"/>
    </row>
    <row r="766" spans="1:14" ht="24.95" customHeight="1" x14ac:dyDescent="0.3">
      <c r="A766" s="970">
        <v>341</v>
      </c>
      <c r="B766" s="826" t="s">
        <v>1763</v>
      </c>
      <c r="C766" s="877" t="s">
        <v>1012</v>
      </c>
      <c r="D766" s="872">
        <v>2389950</v>
      </c>
      <c r="E766" s="872">
        <v>56400</v>
      </c>
      <c r="F766" s="872">
        <v>159880.79999999999</v>
      </c>
      <c r="G766" s="883"/>
      <c r="H766" s="883"/>
      <c r="I766" s="834"/>
      <c r="J766" s="834"/>
      <c r="K766" s="834"/>
      <c r="L766" s="834"/>
      <c r="M766" s="1041">
        <v>480000</v>
      </c>
      <c r="N766" s="898"/>
    </row>
    <row r="767" spans="1:14" ht="24.95" customHeight="1" x14ac:dyDescent="0.3">
      <c r="A767" s="970">
        <v>342</v>
      </c>
      <c r="B767" s="826" t="s">
        <v>1764</v>
      </c>
      <c r="C767" s="877" t="s">
        <v>1012</v>
      </c>
      <c r="D767" s="872">
        <v>2389950</v>
      </c>
      <c r="E767" s="872">
        <v>56400</v>
      </c>
      <c r="F767" s="872">
        <v>159880.79999999999</v>
      </c>
      <c r="G767" s="883"/>
      <c r="H767" s="883"/>
      <c r="I767" s="834"/>
      <c r="J767" s="834"/>
      <c r="K767" s="834"/>
      <c r="L767" s="834"/>
      <c r="M767" s="1041">
        <v>480000</v>
      </c>
      <c r="N767" s="898"/>
    </row>
    <row r="768" spans="1:14" ht="24.95" customHeight="1" x14ac:dyDescent="0.3">
      <c r="A768" s="970">
        <v>343</v>
      </c>
      <c r="B768" s="826" t="s">
        <v>1765</v>
      </c>
      <c r="C768" s="877" t="s">
        <v>1012</v>
      </c>
      <c r="D768" s="872">
        <v>2389950</v>
      </c>
      <c r="E768" s="872">
        <v>56400</v>
      </c>
      <c r="F768" s="872">
        <v>159880.79999999999</v>
      </c>
      <c r="G768" s="883"/>
      <c r="H768" s="883"/>
      <c r="I768" s="834"/>
      <c r="J768" s="834"/>
      <c r="K768" s="834"/>
      <c r="L768" s="834"/>
      <c r="M768" s="1041">
        <v>480000</v>
      </c>
      <c r="N768" s="898"/>
    </row>
    <row r="769" spans="1:14" ht="24.95" customHeight="1" x14ac:dyDescent="0.3">
      <c r="A769" s="970">
        <v>344</v>
      </c>
      <c r="B769" s="826" t="s">
        <v>1766</v>
      </c>
      <c r="C769" s="877" t="s">
        <v>1012</v>
      </c>
      <c r="D769" s="872">
        <v>2389950</v>
      </c>
      <c r="E769" s="872">
        <v>56400</v>
      </c>
      <c r="F769" s="872">
        <v>159880.79999999999</v>
      </c>
      <c r="G769" s="883"/>
      <c r="H769" s="883"/>
      <c r="I769" s="834"/>
      <c r="J769" s="834"/>
      <c r="K769" s="834"/>
      <c r="L769" s="834"/>
      <c r="M769" s="1041">
        <v>480000</v>
      </c>
      <c r="N769" s="898"/>
    </row>
    <row r="770" spans="1:14" ht="24.95" customHeight="1" x14ac:dyDescent="0.3">
      <c r="A770" s="970">
        <v>345</v>
      </c>
      <c r="B770" s="826" t="s">
        <v>1767</v>
      </c>
      <c r="C770" s="877" t="s">
        <v>1012</v>
      </c>
      <c r="D770" s="872">
        <v>2389950</v>
      </c>
      <c r="E770" s="872">
        <v>56400</v>
      </c>
      <c r="F770" s="872">
        <v>159880.79999999999</v>
      </c>
      <c r="G770" s="883"/>
      <c r="H770" s="883"/>
      <c r="I770" s="834"/>
      <c r="J770" s="834"/>
      <c r="K770" s="834"/>
      <c r="L770" s="834"/>
      <c r="M770" s="1041">
        <v>480000</v>
      </c>
      <c r="N770" s="898"/>
    </row>
    <row r="771" spans="1:14" ht="24.95" customHeight="1" x14ac:dyDescent="0.3">
      <c r="A771" s="970">
        <v>346</v>
      </c>
      <c r="B771" s="826" t="s">
        <v>1768</v>
      </c>
      <c r="C771" s="877" t="s">
        <v>1012</v>
      </c>
      <c r="D771" s="872">
        <v>2389950</v>
      </c>
      <c r="E771" s="872">
        <v>56400</v>
      </c>
      <c r="F771" s="872">
        <v>159880.79999999999</v>
      </c>
      <c r="G771" s="883"/>
      <c r="H771" s="883"/>
      <c r="I771" s="834"/>
      <c r="J771" s="834"/>
      <c r="K771" s="834"/>
      <c r="L771" s="834"/>
      <c r="M771" s="1041">
        <v>480000</v>
      </c>
      <c r="N771" s="898"/>
    </row>
    <row r="772" spans="1:14" ht="24.95" customHeight="1" x14ac:dyDescent="0.3">
      <c r="A772" s="970">
        <v>347</v>
      </c>
      <c r="B772" s="826" t="s">
        <v>1769</v>
      </c>
      <c r="C772" s="877" t="s">
        <v>1012</v>
      </c>
      <c r="D772" s="872">
        <v>2389950</v>
      </c>
      <c r="E772" s="872">
        <v>56400</v>
      </c>
      <c r="F772" s="872">
        <v>159880.79999999999</v>
      </c>
      <c r="G772" s="883"/>
      <c r="H772" s="883"/>
      <c r="I772" s="834"/>
      <c r="J772" s="834"/>
      <c r="K772" s="834"/>
      <c r="L772" s="834"/>
      <c r="M772" s="1041">
        <v>480000</v>
      </c>
      <c r="N772" s="898"/>
    </row>
    <row r="773" spans="1:14" ht="24.95" customHeight="1" x14ac:dyDescent="0.3">
      <c r="A773" s="970">
        <v>348</v>
      </c>
      <c r="B773" s="826" t="s">
        <v>1770</v>
      </c>
      <c r="C773" s="877" t="s">
        <v>1012</v>
      </c>
      <c r="D773" s="872">
        <v>2389950</v>
      </c>
      <c r="E773" s="872">
        <v>56400</v>
      </c>
      <c r="F773" s="872">
        <v>159880.79999999999</v>
      </c>
      <c r="G773" s="883"/>
      <c r="H773" s="883"/>
      <c r="I773" s="834"/>
      <c r="J773" s="834"/>
      <c r="K773" s="834"/>
      <c r="L773" s="834"/>
      <c r="M773" s="1041">
        <v>480000</v>
      </c>
      <c r="N773" s="898"/>
    </row>
    <row r="774" spans="1:14" ht="24.95" customHeight="1" x14ac:dyDescent="0.3">
      <c r="A774" s="970">
        <v>349</v>
      </c>
      <c r="B774" s="826" t="s">
        <v>1771</v>
      </c>
      <c r="C774" s="877" t="s">
        <v>1012</v>
      </c>
      <c r="D774" s="872">
        <v>2389950</v>
      </c>
      <c r="E774" s="872">
        <v>56400</v>
      </c>
      <c r="F774" s="872">
        <v>159880.79999999999</v>
      </c>
      <c r="G774" s="883"/>
      <c r="H774" s="883"/>
      <c r="I774" s="834"/>
      <c r="J774" s="834"/>
      <c r="K774" s="834"/>
      <c r="L774" s="834"/>
      <c r="M774" s="1041">
        <v>480000</v>
      </c>
      <c r="N774" s="898"/>
    </row>
    <row r="775" spans="1:14" ht="24.95" customHeight="1" x14ac:dyDescent="0.3">
      <c r="A775" s="970">
        <v>350</v>
      </c>
      <c r="B775" s="826" t="s">
        <v>1772</v>
      </c>
      <c r="C775" s="877" t="s">
        <v>1012</v>
      </c>
      <c r="D775" s="872">
        <v>2389950</v>
      </c>
      <c r="E775" s="872">
        <v>56400</v>
      </c>
      <c r="F775" s="872">
        <v>159880.79999999999</v>
      </c>
      <c r="G775" s="883"/>
      <c r="H775" s="883"/>
      <c r="I775" s="834"/>
      <c r="J775" s="834"/>
      <c r="K775" s="834"/>
      <c r="L775" s="834"/>
      <c r="M775" s="1041">
        <v>480000</v>
      </c>
      <c r="N775" s="898"/>
    </row>
    <row r="776" spans="1:14" ht="24.95" customHeight="1" x14ac:dyDescent="0.3">
      <c r="A776" s="970">
        <v>351</v>
      </c>
      <c r="B776" s="826" t="s">
        <v>1773</v>
      </c>
      <c r="C776" s="877" t="s">
        <v>1012</v>
      </c>
      <c r="D776" s="872">
        <v>2389950</v>
      </c>
      <c r="E776" s="872">
        <v>56400</v>
      </c>
      <c r="F776" s="872">
        <v>159880.79999999999</v>
      </c>
      <c r="G776" s="883"/>
      <c r="H776" s="883"/>
      <c r="I776" s="834"/>
      <c r="J776" s="834"/>
      <c r="K776" s="834"/>
      <c r="L776" s="834"/>
      <c r="M776" s="1041">
        <v>480000</v>
      </c>
      <c r="N776" s="898"/>
    </row>
    <row r="777" spans="1:14" ht="24.95" customHeight="1" x14ac:dyDescent="0.3">
      <c r="A777" s="970">
        <v>352</v>
      </c>
      <c r="B777" s="826" t="s">
        <v>1774</v>
      </c>
      <c r="C777" s="877" t="s">
        <v>1012</v>
      </c>
      <c r="D777" s="872">
        <v>2389950</v>
      </c>
      <c r="E777" s="872">
        <v>56400</v>
      </c>
      <c r="F777" s="872">
        <v>159880.79999999999</v>
      </c>
      <c r="G777" s="883"/>
      <c r="H777" s="883"/>
      <c r="I777" s="834"/>
      <c r="J777" s="834"/>
      <c r="K777" s="834"/>
      <c r="L777" s="834"/>
      <c r="M777" s="1041">
        <v>480000</v>
      </c>
      <c r="N777" s="898"/>
    </row>
    <row r="778" spans="1:14" ht="24.95" customHeight="1" x14ac:dyDescent="0.3">
      <c r="A778" s="970">
        <v>353</v>
      </c>
      <c r="B778" s="826" t="s">
        <v>1775</v>
      </c>
      <c r="C778" s="877" t="s">
        <v>1012</v>
      </c>
      <c r="D778" s="872">
        <v>2389950</v>
      </c>
      <c r="E778" s="872">
        <v>56400</v>
      </c>
      <c r="F778" s="872">
        <v>159880.79999999999</v>
      </c>
      <c r="G778" s="883"/>
      <c r="H778" s="883"/>
      <c r="I778" s="834"/>
      <c r="J778" s="834"/>
      <c r="K778" s="834"/>
      <c r="L778" s="834"/>
      <c r="M778" s="1041">
        <v>480000</v>
      </c>
      <c r="N778" s="898"/>
    </row>
    <row r="779" spans="1:14" ht="24.95" customHeight="1" x14ac:dyDescent="0.3">
      <c r="A779" s="970">
        <v>354</v>
      </c>
      <c r="B779" s="826" t="s">
        <v>1776</v>
      </c>
      <c r="C779" s="877" t="s">
        <v>1012</v>
      </c>
      <c r="D779" s="872">
        <v>2389950</v>
      </c>
      <c r="E779" s="872">
        <v>56400</v>
      </c>
      <c r="F779" s="872">
        <v>159880.79999999999</v>
      </c>
      <c r="G779" s="883"/>
      <c r="H779" s="883"/>
      <c r="I779" s="834"/>
      <c r="J779" s="834"/>
      <c r="K779" s="834"/>
      <c r="L779" s="834"/>
      <c r="M779" s="1041">
        <v>480000</v>
      </c>
      <c r="N779" s="898"/>
    </row>
    <row r="780" spans="1:14" ht="24.95" customHeight="1" x14ac:dyDescent="0.3">
      <c r="A780" s="970">
        <v>355</v>
      </c>
      <c r="B780" s="826" t="s">
        <v>1777</v>
      </c>
      <c r="C780" s="877" t="s">
        <v>1012</v>
      </c>
      <c r="D780" s="872">
        <v>2389950</v>
      </c>
      <c r="E780" s="872">
        <v>56400</v>
      </c>
      <c r="F780" s="872">
        <v>159880.79999999999</v>
      </c>
      <c r="G780" s="883"/>
      <c r="H780" s="883"/>
      <c r="I780" s="834"/>
      <c r="J780" s="834"/>
      <c r="K780" s="834"/>
      <c r="L780" s="834"/>
      <c r="M780" s="1041">
        <v>480000</v>
      </c>
      <c r="N780" s="898"/>
    </row>
    <row r="781" spans="1:14" ht="24.95" customHeight="1" x14ac:dyDescent="0.3">
      <c r="A781" s="970">
        <v>356</v>
      </c>
      <c r="B781" s="826" t="s">
        <v>1778</v>
      </c>
      <c r="C781" s="877" t="s">
        <v>1012</v>
      </c>
      <c r="D781" s="872">
        <v>2389950</v>
      </c>
      <c r="E781" s="872">
        <v>56400</v>
      </c>
      <c r="F781" s="872">
        <v>159880.79999999999</v>
      </c>
      <c r="G781" s="883"/>
      <c r="H781" s="883"/>
      <c r="I781" s="834"/>
      <c r="J781" s="834"/>
      <c r="K781" s="834"/>
      <c r="L781" s="834"/>
      <c r="M781" s="1041">
        <v>480000</v>
      </c>
      <c r="N781" s="898"/>
    </row>
    <row r="782" spans="1:14" ht="24.95" customHeight="1" x14ac:dyDescent="0.3">
      <c r="A782" s="970">
        <v>357</v>
      </c>
      <c r="B782" s="826" t="s">
        <v>1779</v>
      </c>
      <c r="C782" s="877" t="s">
        <v>1012</v>
      </c>
      <c r="D782" s="872">
        <v>2389950</v>
      </c>
      <c r="E782" s="872">
        <v>56400</v>
      </c>
      <c r="F782" s="872">
        <v>159880.79999999999</v>
      </c>
      <c r="G782" s="883"/>
      <c r="H782" s="883"/>
      <c r="I782" s="834"/>
      <c r="J782" s="834"/>
      <c r="K782" s="834"/>
      <c r="L782" s="834"/>
      <c r="M782" s="1041">
        <v>480000</v>
      </c>
      <c r="N782" s="898"/>
    </row>
    <row r="783" spans="1:14" ht="24.95" customHeight="1" x14ac:dyDescent="0.3">
      <c r="A783" s="970">
        <v>358</v>
      </c>
      <c r="B783" s="826" t="s">
        <v>1780</v>
      </c>
      <c r="C783" s="877" t="s">
        <v>1012</v>
      </c>
      <c r="D783" s="872">
        <v>2389950</v>
      </c>
      <c r="E783" s="872">
        <v>56400</v>
      </c>
      <c r="F783" s="872">
        <v>159880.79999999999</v>
      </c>
      <c r="G783" s="883"/>
      <c r="H783" s="883"/>
      <c r="I783" s="834"/>
      <c r="J783" s="834"/>
      <c r="K783" s="834"/>
      <c r="L783" s="834"/>
      <c r="M783" s="1041">
        <v>480000</v>
      </c>
      <c r="N783" s="898"/>
    </row>
    <row r="784" spans="1:14" ht="24.95" customHeight="1" x14ac:dyDescent="0.3">
      <c r="A784" s="970">
        <v>359</v>
      </c>
      <c r="B784" s="826" t="s">
        <v>1781</v>
      </c>
      <c r="C784" s="877" t="s">
        <v>1012</v>
      </c>
      <c r="D784" s="872">
        <v>2389950</v>
      </c>
      <c r="E784" s="872">
        <v>56400</v>
      </c>
      <c r="F784" s="872">
        <v>159880.79999999999</v>
      </c>
      <c r="G784" s="883"/>
      <c r="H784" s="883"/>
      <c r="I784" s="834"/>
      <c r="J784" s="834"/>
      <c r="K784" s="834"/>
      <c r="L784" s="834"/>
      <c r="M784" s="1041">
        <v>480000</v>
      </c>
      <c r="N784" s="898"/>
    </row>
    <row r="785" spans="1:14" ht="24.95" customHeight="1" x14ac:dyDescent="0.3">
      <c r="A785" s="970">
        <v>360</v>
      </c>
      <c r="B785" s="826" t="s">
        <v>1782</v>
      </c>
      <c r="C785" s="877" t="s">
        <v>1012</v>
      </c>
      <c r="D785" s="872">
        <v>2389950</v>
      </c>
      <c r="E785" s="872">
        <v>56400</v>
      </c>
      <c r="F785" s="872">
        <v>159880.79999999999</v>
      </c>
      <c r="G785" s="883"/>
      <c r="H785" s="883"/>
      <c r="I785" s="834"/>
      <c r="J785" s="834"/>
      <c r="K785" s="834"/>
      <c r="L785" s="834"/>
      <c r="M785" s="1041">
        <v>480000</v>
      </c>
      <c r="N785" s="898"/>
    </row>
    <row r="786" spans="1:14" ht="24.95" customHeight="1" x14ac:dyDescent="0.3">
      <c r="A786" s="970">
        <v>361</v>
      </c>
      <c r="B786" s="826" t="s">
        <v>1783</v>
      </c>
      <c r="C786" s="877" t="s">
        <v>1012</v>
      </c>
      <c r="D786" s="872">
        <v>2389950</v>
      </c>
      <c r="E786" s="872">
        <v>56400</v>
      </c>
      <c r="F786" s="872">
        <v>159880.79999999999</v>
      </c>
      <c r="G786" s="883"/>
      <c r="H786" s="883"/>
      <c r="I786" s="834"/>
      <c r="J786" s="834"/>
      <c r="K786" s="834"/>
      <c r="L786" s="834"/>
      <c r="M786" s="1041">
        <v>480000</v>
      </c>
      <c r="N786" s="898"/>
    </row>
    <row r="787" spans="1:14" ht="24.95" customHeight="1" x14ac:dyDescent="0.3">
      <c r="A787" s="970">
        <v>362</v>
      </c>
      <c r="B787" s="826" t="s">
        <v>1784</v>
      </c>
      <c r="C787" s="877" t="s">
        <v>1012</v>
      </c>
      <c r="D787" s="872">
        <v>2389950</v>
      </c>
      <c r="E787" s="872">
        <v>56400</v>
      </c>
      <c r="F787" s="872">
        <v>159880.79999999999</v>
      </c>
      <c r="G787" s="883"/>
      <c r="H787" s="883"/>
      <c r="I787" s="834"/>
      <c r="J787" s="834"/>
      <c r="K787" s="834"/>
      <c r="L787" s="834"/>
      <c r="M787" s="1041">
        <v>480000</v>
      </c>
      <c r="N787" s="898"/>
    </row>
    <row r="788" spans="1:14" ht="24.95" customHeight="1" x14ac:dyDescent="0.3">
      <c r="A788" s="970">
        <v>363</v>
      </c>
      <c r="B788" s="826" t="s">
        <v>1785</v>
      </c>
      <c r="C788" s="877" t="s">
        <v>1012</v>
      </c>
      <c r="D788" s="872">
        <v>2389950</v>
      </c>
      <c r="E788" s="872">
        <v>56400</v>
      </c>
      <c r="F788" s="872">
        <v>159880.79999999999</v>
      </c>
      <c r="G788" s="883"/>
      <c r="H788" s="883"/>
      <c r="I788" s="834"/>
      <c r="J788" s="834"/>
      <c r="K788" s="834"/>
      <c r="L788" s="834"/>
      <c r="M788" s="1041">
        <v>480000</v>
      </c>
      <c r="N788" s="898"/>
    </row>
    <row r="789" spans="1:14" ht="24.95" customHeight="1" x14ac:dyDescent="0.3">
      <c r="A789" s="970">
        <v>364</v>
      </c>
      <c r="B789" s="826" t="s">
        <v>1786</v>
      </c>
      <c r="C789" s="877" t="s">
        <v>1012</v>
      </c>
      <c r="D789" s="872">
        <v>2389950</v>
      </c>
      <c r="E789" s="872">
        <v>56400</v>
      </c>
      <c r="F789" s="872">
        <v>159880.79999999999</v>
      </c>
      <c r="G789" s="883"/>
      <c r="H789" s="883"/>
      <c r="I789" s="834"/>
      <c r="J789" s="834"/>
      <c r="K789" s="834"/>
      <c r="L789" s="834"/>
      <c r="M789" s="1041">
        <v>480000</v>
      </c>
      <c r="N789" s="898"/>
    </row>
    <row r="790" spans="1:14" ht="24.95" customHeight="1" x14ac:dyDescent="0.3">
      <c r="A790" s="970">
        <v>365</v>
      </c>
      <c r="B790" s="826" t="s">
        <v>1787</v>
      </c>
      <c r="C790" s="877" t="s">
        <v>1012</v>
      </c>
      <c r="D790" s="872">
        <v>2389950</v>
      </c>
      <c r="E790" s="872">
        <v>56400</v>
      </c>
      <c r="F790" s="872">
        <v>159880.79999999999</v>
      </c>
      <c r="G790" s="883"/>
      <c r="H790" s="883"/>
      <c r="I790" s="834"/>
      <c r="J790" s="834"/>
      <c r="K790" s="834"/>
      <c r="L790" s="834"/>
      <c r="M790" s="1041">
        <v>480000</v>
      </c>
      <c r="N790" s="898"/>
    </row>
    <row r="791" spans="1:14" ht="24.95" customHeight="1" x14ac:dyDescent="0.3">
      <c r="A791" s="970">
        <v>366</v>
      </c>
      <c r="B791" s="826" t="s">
        <v>1788</v>
      </c>
      <c r="C791" s="877" t="s">
        <v>1012</v>
      </c>
      <c r="D791" s="872">
        <v>2389950</v>
      </c>
      <c r="E791" s="872">
        <v>56400</v>
      </c>
      <c r="F791" s="872">
        <v>159880.79999999999</v>
      </c>
      <c r="G791" s="883"/>
      <c r="H791" s="883"/>
      <c r="I791" s="834"/>
      <c r="J791" s="834"/>
      <c r="K791" s="834"/>
      <c r="L791" s="834"/>
      <c r="M791" s="1041">
        <v>480000</v>
      </c>
      <c r="N791" s="898"/>
    </row>
    <row r="792" spans="1:14" ht="24.95" customHeight="1" x14ac:dyDescent="0.3">
      <c r="A792" s="970">
        <v>367</v>
      </c>
      <c r="B792" s="826" t="s">
        <v>1789</v>
      </c>
      <c r="C792" s="877" t="s">
        <v>1012</v>
      </c>
      <c r="D792" s="872">
        <v>2389950</v>
      </c>
      <c r="E792" s="872">
        <v>56400</v>
      </c>
      <c r="F792" s="872">
        <v>159880.79999999999</v>
      </c>
      <c r="G792" s="883"/>
      <c r="H792" s="883"/>
      <c r="I792" s="834"/>
      <c r="J792" s="834"/>
      <c r="K792" s="834"/>
      <c r="L792" s="834"/>
      <c r="M792" s="1041">
        <v>480000</v>
      </c>
      <c r="N792" s="898"/>
    </row>
    <row r="793" spans="1:14" ht="24.95" customHeight="1" x14ac:dyDescent="0.3">
      <c r="A793" s="970">
        <v>368</v>
      </c>
      <c r="B793" s="826" t="s">
        <v>1790</v>
      </c>
      <c r="C793" s="877" t="s">
        <v>1012</v>
      </c>
      <c r="D793" s="872">
        <v>2389950</v>
      </c>
      <c r="E793" s="872">
        <v>56400</v>
      </c>
      <c r="F793" s="872">
        <v>159880.79999999999</v>
      </c>
      <c r="G793" s="883"/>
      <c r="H793" s="883"/>
      <c r="I793" s="834"/>
      <c r="J793" s="834"/>
      <c r="K793" s="834"/>
      <c r="L793" s="834"/>
      <c r="M793" s="1041">
        <v>480000</v>
      </c>
      <c r="N793" s="898"/>
    </row>
    <row r="794" spans="1:14" ht="24.95" customHeight="1" x14ac:dyDescent="0.3">
      <c r="A794" s="970">
        <v>369</v>
      </c>
      <c r="B794" s="826" t="s">
        <v>1791</v>
      </c>
      <c r="C794" s="877" t="s">
        <v>1012</v>
      </c>
      <c r="D794" s="872">
        <v>2389950</v>
      </c>
      <c r="E794" s="872">
        <v>56400</v>
      </c>
      <c r="F794" s="872">
        <v>159880.79999999999</v>
      </c>
      <c r="G794" s="883"/>
      <c r="H794" s="883"/>
      <c r="I794" s="834"/>
      <c r="J794" s="834"/>
      <c r="K794" s="834"/>
      <c r="L794" s="834"/>
      <c r="M794" s="1041">
        <v>480000</v>
      </c>
      <c r="N794" s="898"/>
    </row>
    <row r="795" spans="1:14" ht="24.95" customHeight="1" x14ac:dyDescent="0.3">
      <c r="A795" s="970">
        <v>370</v>
      </c>
      <c r="B795" s="826" t="s">
        <v>1793</v>
      </c>
      <c r="C795" s="877" t="s">
        <v>1013</v>
      </c>
      <c r="D795" s="872">
        <v>4820508</v>
      </c>
      <c r="E795" s="872">
        <v>56400</v>
      </c>
      <c r="F795" s="872">
        <v>251813.78</v>
      </c>
      <c r="G795" s="883"/>
      <c r="H795" s="883"/>
      <c r="I795" s="834"/>
      <c r="J795" s="834"/>
      <c r="K795" s="834"/>
      <c r="L795" s="834"/>
      <c r="M795" s="1041">
        <v>480000</v>
      </c>
      <c r="N795" s="898"/>
    </row>
    <row r="796" spans="1:14" ht="24.95" customHeight="1" x14ac:dyDescent="0.3">
      <c r="A796" s="970">
        <v>371</v>
      </c>
      <c r="B796" s="826" t="s">
        <v>1794</v>
      </c>
      <c r="C796" s="877" t="s">
        <v>1013</v>
      </c>
      <c r="D796" s="872">
        <v>4820508</v>
      </c>
      <c r="E796" s="872">
        <v>56400</v>
      </c>
      <c r="F796" s="872">
        <v>251813.78</v>
      </c>
      <c r="G796" s="883"/>
      <c r="H796" s="883"/>
      <c r="I796" s="834"/>
      <c r="J796" s="834"/>
      <c r="K796" s="834"/>
      <c r="L796" s="834"/>
      <c r="M796" s="1041">
        <v>480000</v>
      </c>
      <c r="N796" s="898"/>
    </row>
    <row r="797" spans="1:14" ht="24.95" customHeight="1" x14ac:dyDescent="0.3">
      <c r="A797" s="970">
        <v>372</v>
      </c>
      <c r="B797" s="826" t="s">
        <v>1795</v>
      </c>
      <c r="C797" s="877" t="s">
        <v>1013</v>
      </c>
      <c r="D797" s="872">
        <v>4820508</v>
      </c>
      <c r="E797" s="872">
        <v>56400</v>
      </c>
      <c r="F797" s="872">
        <v>251813.78</v>
      </c>
      <c r="G797" s="883"/>
      <c r="H797" s="883"/>
      <c r="I797" s="834"/>
      <c r="J797" s="834"/>
      <c r="K797" s="834"/>
      <c r="L797" s="834"/>
      <c r="M797" s="1041">
        <v>480000</v>
      </c>
      <c r="N797" s="898"/>
    </row>
    <row r="798" spans="1:14" ht="24.95" customHeight="1" x14ac:dyDescent="0.3">
      <c r="A798" s="970">
        <v>373</v>
      </c>
      <c r="B798" s="826" t="s">
        <v>1796</v>
      </c>
      <c r="C798" s="877" t="s">
        <v>1013</v>
      </c>
      <c r="D798" s="872">
        <v>4820508</v>
      </c>
      <c r="E798" s="872">
        <v>56400</v>
      </c>
      <c r="F798" s="872">
        <v>251813.78</v>
      </c>
      <c r="G798" s="883"/>
      <c r="H798" s="883"/>
      <c r="I798" s="834"/>
      <c r="J798" s="834"/>
      <c r="K798" s="834"/>
      <c r="L798" s="834"/>
      <c r="M798" s="1041">
        <v>480000</v>
      </c>
      <c r="N798" s="898"/>
    </row>
    <row r="799" spans="1:14" ht="24.95" customHeight="1" x14ac:dyDescent="0.3">
      <c r="A799" s="970">
        <v>374</v>
      </c>
      <c r="B799" s="826" t="s">
        <v>1797</v>
      </c>
      <c r="C799" s="877" t="s">
        <v>1013</v>
      </c>
      <c r="D799" s="872">
        <v>4820508</v>
      </c>
      <c r="E799" s="872">
        <v>56400</v>
      </c>
      <c r="F799" s="872">
        <v>251813.78</v>
      </c>
      <c r="G799" s="883"/>
      <c r="H799" s="883"/>
      <c r="I799" s="834"/>
      <c r="J799" s="834"/>
      <c r="K799" s="834"/>
      <c r="L799" s="834"/>
      <c r="M799" s="1041">
        <v>480000</v>
      </c>
      <c r="N799" s="898"/>
    </row>
    <row r="800" spans="1:14" ht="24.95" customHeight="1" x14ac:dyDescent="0.3">
      <c r="A800" s="970">
        <v>375</v>
      </c>
      <c r="B800" s="826" t="s">
        <v>1798</v>
      </c>
      <c r="C800" s="877" t="s">
        <v>1013</v>
      </c>
      <c r="D800" s="872">
        <v>4820508</v>
      </c>
      <c r="E800" s="872">
        <v>56400</v>
      </c>
      <c r="F800" s="872">
        <v>251813.78</v>
      </c>
      <c r="G800" s="883"/>
      <c r="H800" s="883"/>
      <c r="I800" s="834"/>
      <c r="J800" s="834"/>
      <c r="K800" s="834"/>
      <c r="L800" s="834"/>
      <c r="M800" s="1041">
        <v>480000</v>
      </c>
      <c r="N800" s="898"/>
    </row>
    <row r="801" spans="1:14" ht="24.95" customHeight="1" x14ac:dyDescent="0.3">
      <c r="A801" s="970">
        <v>376</v>
      </c>
      <c r="B801" s="826" t="s">
        <v>1799</v>
      </c>
      <c r="C801" s="877" t="s">
        <v>1013</v>
      </c>
      <c r="D801" s="872">
        <v>4820508</v>
      </c>
      <c r="E801" s="872">
        <v>56400</v>
      </c>
      <c r="F801" s="872">
        <v>251813.78</v>
      </c>
      <c r="G801" s="883"/>
      <c r="H801" s="883"/>
      <c r="I801" s="834"/>
      <c r="J801" s="834"/>
      <c r="K801" s="834"/>
      <c r="L801" s="834"/>
      <c r="M801" s="1041">
        <v>480000</v>
      </c>
      <c r="N801" s="898"/>
    </row>
    <row r="802" spans="1:14" ht="24.95" customHeight="1" x14ac:dyDescent="0.3">
      <c r="A802" s="970">
        <v>377</v>
      </c>
      <c r="B802" s="826" t="s">
        <v>1800</v>
      </c>
      <c r="C802" s="877" t="s">
        <v>1013</v>
      </c>
      <c r="D802" s="872">
        <v>4820508</v>
      </c>
      <c r="E802" s="872">
        <v>56400</v>
      </c>
      <c r="F802" s="872">
        <v>251813.78</v>
      </c>
      <c r="G802" s="883"/>
      <c r="H802" s="883"/>
      <c r="I802" s="834"/>
      <c r="J802" s="834"/>
      <c r="K802" s="834"/>
      <c r="L802" s="834"/>
      <c r="M802" s="1041">
        <v>480000</v>
      </c>
      <c r="N802" s="898"/>
    </row>
    <row r="803" spans="1:14" ht="24.95" customHeight="1" x14ac:dyDescent="0.3">
      <c r="A803" s="970">
        <v>378</v>
      </c>
      <c r="B803" s="826" t="s">
        <v>1801</v>
      </c>
      <c r="C803" s="877" t="s">
        <v>1013</v>
      </c>
      <c r="D803" s="872">
        <v>4820508</v>
      </c>
      <c r="E803" s="872">
        <v>56400</v>
      </c>
      <c r="F803" s="872">
        <v>251813.78</v>
      </c>
      <c r="G803" s="883"/>
      <c r="H803" s="883"/>
      <c r="I803" s="834"/>
      <c r="J803" s="834"/>
      <c r="K803" s="834"/>
      <c r="L803" s="834"/>
      <c r="M803" s="1041">
        <v>480000</v>
      </c>
      <c r="N803" s="898"/>
    </row>
    <row r="804" spans="1:14" ht="24.95" customHeight="1" x14ac:dyDescent="0.3">
      <c r="A804" s="970">
        <v>379</v>
      </c>
      <c r="B804" s="826" t="s">
        <v>1802</v>
      </c>
      <c r="C804" s="877" t="s">
        <v>1013</v>
      </c>
      <c r="D804" s="872">
        <v>4820508</v>
      </c>
      <c r="E804" s="872">
        <v>56400</v>
      </c>
      <c r="F804" s="872">
        <v>251813.78</v>
      </c>
      <c r="G804" s="883"/>
      <c r="H804" s="883"/>
      <c r="I804" s="834"/>
      <c r="J804" s="834"/>
      <c r="K804" s="834"/>
      <c r="L804" s="834"/>
      <c r="M804" s="1041">
        <v>480000</v>
      </c>
      <c r="N804" s="898"/>
    </row>
    <row r="805" spans="1:14" ht="24.95" customHeight="1" x14ac:dyDescent="0.3">
      <c r="A805" s="970">
        <v>380</v>
      </c>
      <c r="B805" s="826" t="s">
        <v>1750</v>
      </c>
      <c r="C805" s="877" t="s">
        <v>1013</v>
      </c>
      <c r="D805" s="872">
        <v>4820508</v>
      </c>
      <c r="E805" s="872">
        <v>56400</v>
      </c>
      <c r="F805" s="872">
        <v>251813.78</v>
      </c>
      <c r="G805" s="883"/>
      <c r="H805" s="883"/>
      <c r="I805" s="834"/>
      <c r="J805" s="834"/>
      <c r="K805" s="834"/>
      <c r="L805" s="834"/>
      <c r="M805" s="1041">
        <v>480000</v>
      </c>
      <c r="N805" s="898"/>
    </row>
    <row r="806" spans="1:14" ht="24.95" customHeight="1" x14ac:dyDescent="0.3">
      <c r="A806" s="970">
        <v>381</v>
      </c>
      <c r="B806" s="826" t="s">
        <v>1803</v>
      </c>
      <c r="C806" s="877" t="s">
        <v>1013</v>
      </c>
      <c r="D806" s="872">
        <v>4820508</v>
      </c>
      <c r="E806" s="872">
        <v>56400</v>
      </c>
      <c r="F806" s="872">
        <v>251813.78</v>
      </c>
      <c r="G806" s="883"/>
      <c r="H806" s="883"/>
      <c r="I806" s="834"/>
      <c r="J806" s="834"/>
      <c r="K806" s="834"/>
      <c r="L806" s="834"/>
      <c r="M806" s="1041">
        <v>480000</v>
      </c>
      <c r="N806" s="898"/>
    </row>
    <row r="807" spans="1:14" ht="24.95" customHeight="1" x14ac:dyDescent="0.3">
      <c r="A807" s="970">
        <v>382</v>
      </c>
      <c r="B807" s="826" t="s">
        <v>1804</v>
      </c>
      <c r="C807" s="877" t="s">
        <v>1013</v>
      </c>
      <c r="D807" s="872">
        <v>4820508</v>
      </c>
      <c r="E807" s="872">
        <v>56400</v>
      </c>
      <c r="F807" s="872">
        <v>251813.78</v>
      </c>
      <c r="G807" s="883"/>
      <c r="H807" s="883"/>
      <c r="I807" s="834"/>
      <c r="J807" s="834"/>
      <c r="K807" s="834"/>
      <c r="L807" s="834"/>
      <c r="M807" s="1041">
        <v>480000</v>
      </c>
      <c r="N807" s="898"/>
    </row>
    <row r="808" spans="1:14" ht="24.95" customHeight="1" x14ac:dyDescent="0.3">
      <c r="A808" s="970">
        <v>383</v>
      </c>
      <c r="B808" s="826" t="s">
        <v>1805</v>
      </c>
      <c r="C808" s="877" t="s">
        <v>1013</v>
      </c>
      <c r="D808" s="872">
        <v>4820508</v>
      </c>
      <c r="E808" s="872">
        <v>56400</v>
      </c>
      <c r="F808" s="872">
        <v>251813.78</v>
      </c>
      <c r="G808" s="883"/>
      <c r="H808" s="883"/>
      <c r="I808" s="834"/>
      <c r="J808" s="834"/>
      <c r="K808" s="834"/>
      <c r="L808" s="834"/>
      <c r="M808" s="1041">
        <v>480000</v>
      </c>
      <c r="N808" s="898"/>
    </row>
    <row r="809" spans="1:14" ht="24.95" customHeight="1" x14ac:dyDescent="0.3">
      <c r="A809" s="970">
        <v>384</v>
      </c>
      <c r="B809" s="826" t="s">
        <v>1806</v>
      </c>
      <c r="C809" s="877" t="s">
        <v>1013</v>
      </c>
      <c r="D809" s="872">
        <v>4820508</v>
      </c>
      <c r="E809" s="872">
        <v>56400</v>
      </c>
      <c r="F809" s="872">
        <v>251813.78</v>
      </c>
      <c r="G809" s="883"/>
      <c r="H809" s="883"/>
      <c r="I809" s="834"/>
      <c r="J809" s="834"/>
      <c r="K809" s="834"/>
      <c r="L809" s="834"/>
      <c r="M809" s="1041">
        <v>480000</v>
      </c>
      <c r="N809" s="898"/>
    </row>
    <row r="810" spans="1:14" ht="24.95" customHeight="1" x14ac:dyDescent="0.3">
      <c r="A810" s="970">
        <v>385</v>
      </c>
      <c r="B810" s="826" t="s">
        <v>1807</v>
      </c>
      <c r="C810" s="877" t="s">
        <v>1013</v>
      </c>
      <c r="D810" s="872">
        <v>4820508</v>
      </c>
      <c r="E810" s="872">
        <v>56400</v>
      </c>
      <c r="F810" s="872">
        <v>251813.78</v>
      </c>
      <c r="G810" s="883"/>
      <c r="H810" s="883"/>
      <c r="I810" s="834"/>
      <c r="J810" s="834"/>
      <c r="K810" s="834"/>
      <c r="L810" s="834"/>
      <c r="M810" s="1041">
        <v>480000</v>
      </c>
      <c r="N810" s="898"/>
    </row>
    <row r="811" spans="1:14" ht="24.95" customHeight="1" x14ac:dyDescent="0.3">
      <c r="A811" s="970">
        <v>386</v>
      </c>
      <c r="B811" s="826" t="s">
        <v>1808</v>
      </c>
      <c r="C811" s="877" t="s">
        <v>1013</v>
      </c>
      <c r="D811" s="872">
        <v>4820508</v>
      </c>
      <c r="E811" s="872">
        <v>56400</v>
      </c>
      <c r="F811" s="872">
        <v>251813.78</v>
      </c>
      <c r="G811" s="883"/>
      <c r="H811" s="883"/>
      <c r="I811" s="834"/>
      <c r="J811" s="834"/>
      <c r="K811" s="834"/>
      <c r="L811" s="834"/>
      <c r="M811" s="1041">
        <v>480000</v>
      </c>
      <c r="N811" s="898"/>
    </row>
    <row r="812" spans="1:14" ht="24.95" customHeight="1" x14ac:dyDescent="0.3">
      <c r="A812" s="970">
        <v>387</v>
      </c>
      <c r="B812" s="826" t="s">
        <v>1809</v>
      </c>
      <c r="C812" s="877" t="s">
        <v>1013</v>
      </c>
      <c r="D812" s="872">
        <v>4820508</v>
      </c>
      <c r="E812" s="872">
        <v>56400</v>
      </c>
      <c r="F812" s="872">
        <v>251813.78</v>
      </c>
      <c r="G812" s="883"/>
      <c r="H812" s="883"/>
      <c r="I812" s="834"/>
      <c r="J812" s="834"/>
      <c r="K812" s="834"/>
      <c r="L812" s="834"/>
      <c r="M812" s="1041">
        <v>480000</v>
      </c>
      <c r="N812" s="898"/>
    </row>
    <row r="813" spans="1:14" ht="24.95" customHeight="1" x14ac:dyDescent="0.3">
      <c r="A813" s="970">
        <v>388</v>
      </c>
      <c r="B813" s="826" t="s">
        <v>1810</v>
      </c>
      <c r="C813" s="877" t="s">
        <v>1013</v>
      </c>
      <c r="D813" s="872">
        <v>4820508</v>
      </c>
      <c r="E813" s="872">
        <v>56400</v>
      </c>
      <c r="F813" s="872">
        <v>251813.78</v>
      </c>
      <c r="G813" s="883"/>
      <c r="H813" s="883"/>
      <c r="I813" s="834"/>
      <c r="J813" s="834"/>
      <c r="K813" s="834"/>
      <c r="L813" s="834"/>
      <c r="M813" s="1041">
        <v>480000</v>
      </c>
      <c r="N813" s="898"/>
    </row>
    <row r="814" spans="1:14" ht="24.95" customHeight="1" x14ac:dyDescent="0.3">
      <c r="A814" s="970">
        <v>389</v>
      </c>
      <c r="B814" s="826" t="s">
        <v>1811</v>
      </c>
      <c r="C814" s="877" t="s">
        <v>1013</v>
      </c>
      <c r="D814" s="872">
        <v>4820508</v>
      </c>
      <c r="E814" s="872">
        <v>56400</v>
      </c>
      <c r="F814" s="872">
        <v>251813.78</v>
      </c>
      <c r="G814" s="883"/>
      <c r="H814" s="883"/>
      <c r="I814" s="834"/>
      <c r="J814" s="834"/>
      <c r="K814" s="834"/>
      <c r="L814" s="834"/>
      <c r="M814" s="1041">
        <v>480000</v>
      </c>
      <c r="N814" s="898"/>
    </row>
    <row r="815" spans="1:14" ht="24.95" customHeight="1" x14ac:dyDescent="0.3">
      <c r="A815" s="970">
        <v>390</v>
      </c>
      <c r="B815" s="826" t="s">
        <v>1812</v>
      </c>
      <c r="C815" s="877" t="s">
        <v>1013</v>
      </c>
      <c r="D815" s="872">
        <v>4820508</v>
      </c>
      <c r="E815" s="872">
        <v>56400</v>
      </c>
      <c r="F815" s="872">
        <v>251813.78</v>
      </c>
      <c r="G815" s="883"/>
      <c r="H815" s="883"/>
      <c r="I815" s="834"/>
      <c r="J815" s="834"/>
      <c r="K815" s="834"/>
      <c r="L815" s="834"/>
      <c r="M815" s="1041">
        <v>480000</v>
      </c>
      <c r="N815" s="898"/>
    </row>
    <row r="816" spans="1:14" ht="24.95" customHeight="1" x14ac:dyDescent="0.3">
      <c r="A816" s="970">
        <v>391</v>
      </c>
      <c r="B816" s="826" t="s">
        <v>1813</v>
      </c>
      <c r="C816" s="877" t="s">
        <v>1013</v>
      </c>
      <c r="D816" s="872">
        <v>4820508</v>
      </c>
      <c r="E816" s="872">
        <v>56400</v>
      </c>
      <c r="F816" s="872">
        <v>251813.78</v>
      </c>
      <c r="G816" s="883"/>
      <c r="H816" s="883"/>
      <c r="I816" s="834"/>
      <c r="J816" s="834"/>
      <c r="K816" s="834"/>
      <c r="L816" s="834"/>
      <c r="M816" s="1041">
        <v>480000</v>
      </c>
      <c r="N816" s="898"/>
    </row>
    <row r="817" spans="1:14" ht="24.95" customHeight="1" x14ac:dyDescent="0.3">
      <c r="A817" s="970">
        <v>392</v>
      </c>
      <c r="B817" s="826" t="s">
        <v>1814</v>
      </c>
      <c r="C817" s="877" t="s">
        <v>1013</v>
      </c>
      <c r="D817" s="872">
        <v>4820508</v>
      </c>
      <c r="E817" s="872">
        <v>56400</v>
      </c>
      <c r="F817" s="872">
        <v>251813.78</v>
      </c>
      <c r="G817" s="883"/>
      <c r="H817" s="883"/>
      <c r="I817" s="834"/>
      <c r="J817" s="834"/>
      <c r="K817" s="834"/>
      <c r="L817" s="834"/>
      <c r="M817" s="1041">
        <v>480000</v>
      </c>
      <c r="N817" s="898"/>
    </row>
    <row r="818" spans="1:14" ht="24.95" customHeight="1" x14ac:dyDescent="0.3">
      <c r="A818" s="970">
        <v>393</v>
      </c>
      <c r="B818" s="826" t="s">
        <v>1815</v>
      </c>
      <c r="C818" s="877" t="s">
        <v>1013</v>
      </c>
      <c r="D818" s="872">
        <v>4820508</v>
      </c>
      <c r="E818" s="872">
        <v>56400</v>
      </c>
      <c r="F818" s="872">
        <v>251813.78</v>
      </c>
      <c r="G818" s="883"/>
      <c r="H818" s="883"/>
      <c r="I818" s="834"/>
      <c r="J818" s="834"/>
      <c r="K818" s="834"/>
      <c r="L818" s="834"/>
      <c r="M818" s="1041">
        <v>480000</v>
      </c>
      <c r="N818" s="898"/>
    </row>
    <row r="819" spans="1:14" ht="24.95" customHeight="1" x14ac:dyDescent="0.3">
      <c r="A819" s="970">
        <v>394</v>
      </c>
      <c r="B819" s="826" t="s">
        <v>1816</v>
      </c>
      <c r="C819" s="877" t="s">
        <v>1013</v>
      </c>
      <c r="D819" s="872">
        <v>4820508</v>
      </c>
      <c r="E819" s="872">
        <v>56400</v>
      </c>
      <c r="F819" s="872">
        <v>251813.78</v>
      </c>
      <c r="G819" s="883"/>
      <c r="H819" s="883"/>
      <c r="I819" s="834"/>
      <c r="J819" s="834"/>
      <c r="K819" s="834"/>
      <c r="L819" s="834"/>
      <c r="M819" s="1041">
        <v>480000</v>
      </c>
      <c r="N819" s="898"/>
    </row>
    <row r="820" spans="1:14" ht="24.95" customHeight="1" x14ac:dyDescent="0.3">
      <c r="A820" s="970">
        <v>395</v>
      </c>
      <c r="B820" s="826" t="s">
        <v>1817</v>
      </c>
      <c r="C820" s="877" t="s">
        <v>1013</v>
      </c>
      <c r="D820" s="872">
        <v>4820508</v>
      </c>
      <c r="E820" s="872">
        <v>56400</v>
      </c>
      <c r="F820" s="872">
        <v>251813.78</v>
      </c>
      <c r="G820" s="883"/>
      <c r="H820" s="883"/>
      <c r="I820" s="834"/>
      <c r="J820" s="834"/>
      <c r="K820" s="834"/>
      <c r="L820" s="834"/>
      <c r="M820" s="1041">
        <v>480000</v>
      </c>
      <c r="N820" s="898"/>
    </row>
    <row r="821" spans="1:14" ht="24.95" customHeight="1" x14ac:dyDescent="0.3">
      <c r="A821" s="970">
        <v>396</v>
      </c>
      <c r="B821" s="826" t="s">
        <v>1818</v>
      </c>
      <c r="C821" s="877" t="s">
        <v>1013</v>
      </c>
      <c r="D821" s="872">
        <v>4820508</v>
      </c>
      <c r="E821" s="872">
        <v>56400</v>
      </c>
      <c r="F821" s="872">
        <v>251813.78</v>
      </c>
      <c r="G821" s="883"/>
      <c r="H821" s="883"/>
      <c r="I821" s="834"/>
      <c r="J821" s="834"/>
      <c r="K821" s="834"/>
      <c r="L821" s="834"/>
      <c r="M821" s="1041">
        <v>480000</v>
      </c>
      <c r="N821" s="898"/>
    </row>
    <row r="822" spans="1:14" ht="24.95" customHeight="1" x14ac:dyDescent="0.3">
      <c r="A822" s="970">
        <v>397</v>
      </c>
      <c r="B822" s="826" t="s">
        <v>1819</v>
      </c>
      <c r="C822" s="877" t="s">
        <v>1013</v>
      </c>
      <c r="D822" s="872">
        <v>4820508</v>
      </c>
      <c r="E822" s="872">
        <v>56400</v>
      </c>
      <c r="F822" s="872">
        <v>251813.78</v>
      </c>
      <c r="G822" s="883"/>
      <c r="H822" s="883"/>
      <c r="I822" s="834"/>
      <c r="J822" s="834"/>
      <c r="K822" s="834"/>
      <c r="L822" s="834"/>
      <c r="M822" s="1041">
        <v>480000</v>
      </c>
      <c r="N822" s="898"/>
    </row>
    <row r="823" spans="1:14" ht="24.95" customHeight="1" x14ac:dyDescent="0.3">
      <c r="A823" s="970">
        <v>398</v>
      </c>
      <c r="B823" s="826" t="s">
        <v>1820</v>
      </c>
      <c r="C823" s="877" t="s">
        <v>1013</v>
      </c>
      <c r="D823" s="872">
        <v>4820508</v>
      </c>
      <c r="E823" s="872">
        <v>56400</v>
      </c>
      <c r="F823" s="872">
        <v>251813.78</v>
      </c>
      <c r="G823" s="883"/>
      <c r="H823" s="883"/>
      <c r="I823" s="834"/>
      <c r="J823" s="834"/>
      <c r="K823" s="834"/>
      <c r="L823" s="834"/>
      <c r="M823" s="1041">
        <v>480000</v>
      </c>
      <c r="N823" s="898"/>
    </row>
    <row r="824" spans="1:14" ht="24.95" customHeight="1" x14ac:dyDescent="0.3">
      <c r="A824" s="970">
        <v>399</v>
      </c>
      <c r="B824" s="826" t="s">
        <v>1821</v>
      </c>
      <c r="C824" s="877" t="s">
        <v>1013</v>
      </c>
      <c r="D824" s="872">
        <v>4820508</v>
      </c>
      <c r="E824" s="872">
        <v>56400</v>
      </c>
      <c r="F824" s="872">
        <v>251813.78</v>
      </c>
      <c r="G824" s="883"/>
      <c r="H824" s="883"/>
      <c r="I824" s="834"/>
      <c r="J824" s="834"/>
      <c r="K824" s="834"/>
      <c r="L824" s="834"/>
      <c r="M824" s="1041">
        <v>480000</v>
      </c>
      <c r="N824" s="898"/>
    </row>
    <row r="825" spans="1:14" ht="24.95" customHeight="1" x14ac:dyDescent="0.3">
      <c r="A825" s="970">
        <v>400</v>
      </c>
      <c r="B825" s="826" t="s">
        <v>1822</v>
      </c>
      <c r="C825" s="877" t="s">
        <v>1013</v>
      </c>
      <c r="D825" s="872">
        <v>4820508</v>
      </c>
      <c r="E825" s="872">
        <v>56400</v>
      </c>
      <c r="F825" s="872">
        <v>251813.78</v>
      </c>
      <c r="G825" s="883"/>
      <c r="H825" s="883"/>
      <c r="I825" s="834"/>
      <c r="J825" s="834"/>
      <c r="K825" s="834"/>
      <c r="L825" s="834"/>
      <c r="M825" s="1041">
        <v>480000</v>
      </c>
      <c r="N825" s="898"/>
    </row>
    <row r="826" spans="1:14" ht="24.95" customHeight="1" x14ac:dyDescent="0.3">
      <c r="A826" s="970">
        <v>401</v>
      </c>
      <c r="B826" s="826" t="s">
        <v>1823</v>
      </c>
      <c r="C826" s="877" t="s">
        <v>1013</v>
      </c>
      <c r="D826" s="872">
        <v>4820508</v>
      </c>
      <c r="E826" s="872">
        <v>56400</v>
      </c>
      <c r="F826" s="872">
        <v>251813.78</v>
      </c>
      <c r="G826" s="883"/>
      <c r="H826" s="883"/>
      <c r="I826" s="834"/>
      <c r="J826" s="834"/>
      <c r="K826" s="834"/>
      <c r="L826" s="834"/>
      <c r="M826" s="1041">
        <v>480000</v>
      </c>
      <c r="N826" s="898"/>
    </row>
    <row r="827" spans="1:14" ht="24.95" customHeight="1" x14ac:dyDescent="0.3">
      <c r="A827" s="970">
        <v>402</v>
      </c>
      <c r="B827" s="826" t="s">
        <v>1824</v>
      </c>
      <c r="C827" s="877" t="s">
        <v>1013</v>
      </c>
      <c r="D827" s="872">
        <v>4820508</v>
      </c>
      <c r="E827" s="872">
        <v>56400</v>
      </c>
      <c r="F827" s="872">
        <v>251813.78</v>
      </c>
      <c r="G827" s="883"/>
      <c r="H827" s="883"/>
      <c r="I827" s="834"/>
      <c r="J827" s="834"/>
      <c r="K827" s="834"/>
      <c r="L827" s="834"/>
      <c r="M827" s="1041">
        <v>480000</v>
      </c>
      <c r="N827" s="898"/>
    </row>
    <row r="828" spans="1:14" ht="24.95" customHeight="1" x14ac:dyDescent="0.3">
      <c r="A828" s="970">
        <v>403</v>
      </c>
      <c r="B828" s="826" t="s">
        <v>1825</v>
      </c>
      <c r="C828" s="877" t="s">
        <v>1013</v>
      </c>
      <c r="D828" s="872">
        <v>4820508</v>
      </c>
      <c r="E828" s="872">
        <v>56400</v>
      </c>
      <c r="F828" s="872">
        <v>251813.78</v>
      </c>
      <c r="G828" s="883"/>
      <c r="H828" s="883"/>
      <c r="I828" s="834"/>
      <c r="J828" s="834"/>
      <c r="K828" s="834"/>
      <c r="L828" s="834"/>
      <c r="M828" s="1041">
        <v>480000</v>
      </c>
      <c r="N828" s="898"/>
    </row>
    <row r="829" spans="1:14" ht="24.95" customHeight="1" x14ac:dyDescent="0.3">
      <c r="A829" s="970">
        <v>404</v>
      </c>
      <c r="B829" s="826" t="s">
        <v>1826</v>
      </c>
      <c r="C829" s="877" t="s">
        <v>1013</v>
      </c>
      <c r="D829" s="872">
        <v>4820508</v>
      </c>
      <c r="E829" s="872">
        <v>56400</v>
      </c>
      <c r="F829" s="872">
        <v>251813.78</v>
      </c>
      <c r="G829" s="883"/>
      <c r="H829" s="883"/>
      <c r="I829" s="834"/>
      <c r="J829" s="834"/>
      <c r="K829" s="834"/>
      <c r="L829" s="834"/>
      <c r="M829" s="1041">
        <v>480000</v>
      </c>
      <c r="N829" s="898"/>
    </row>
    <row r="830" spans="1:14" ht="24.95" customHeight="1" x14ac:dyDescent="0.3">
      <c r="A830" s="970">
        <v>405</v>
      </c>
      <c r="B830" s="826" t="s">
        <v>1827</v>
      </c>
      <c r="C830" s="877" t="s">
        <v>1013</v>
      </c>
      <c r="D830" s="872">
        <v>4820508</v>
      </c>
      <c r="E830" s="872">
        <v>56400</v>
      </c>
      <c r="F830" s="872">
        <v>251813.78</v>
      </c>
      <c r="G830" s="883"/>
      <c r="H830" s="883"/>
      <c r="I830" s="834"/>
      <c r="J830" s="834"/>
      <c r="K830" s="834"/>
      <c r="L830" s="834"/>
      <c r="M830" s="1041">
        <v>480000</v>
      </c>
      <c r="N830" s="898"/>
    </row>
    <row r="831" spans="1:14" ht="24.95" customHeight="1" x14ac:dyDescent="0.3">
      <c r="A831" s="970">
        <v>406</v>
      </c>
      <c r="B831" s="826" t="s">
        <v>1828</v>
      </c>
      <c r="C831" s="877" t="s">
        <v>1013</v>
      </c>
      <c r="D831" s="872">
        <v>4820508</v>
      </c>
      <c r="E831" s="872">
        <v>56400</v>
      </c>
      <c r="F831" s="872">
        <v>251813.78</v>
      </c>
      <c r="G831" s="883"/>
      <c r="H831" s="883"/>
      <c r="I831" s="834"/>
      <c r="J831" s="834"/>
      <c r="K831" s="834"/>
      <c r="L831" s="834"/>
      <c r="M831" s="1041">
        <v>480000</v>
      </c>
      <c r="N831" s="898"/>
    </row>
    <row r="832" spans="1:14" ht="24.95" customHeight="1" x14ac:dyDescent="0.3">
      <c r="A832" s="970">
        <v>407</v>
      </c>
      <c r="B832" s="826" t="s">
        <v>1829</v>
      </c>
      <c r="C832" s="877" t="s">
        <v>1013</v>
      </c>
      <c r="D832" s="872">
        <v>4820508</v>
      </c>
      <c r="E832" s="872">
        <v>56400</v>
      </c>
      <c r="F832" s="872">
        <v>251813.78</v>
      </c>
      <c r="G832" s="883"/>
      <c r="H832" s="883"/>
      <c r="I832" s="834"/>
      <c r="J832" s="834"/>
      <c r="K832" s="834"/>
      <c r="L832" s="834"/>
      <c r="M832" s="1041">
        <v>480000</v>
      </c>
      <c r="N832" s="898"/>
    </row>
    <row r="833" spans="1:14" ht="24.95" customHeight="1" x14ac:dyDescent="0.3">
      <c r="A833" s="970">
        <v>408</v>
      </c>
      <c r="B833" s="826" t="s">
        <v>1830</v>
      </c>
      <c r="C833" s="877" t="s">
        <v>1013</v>
      </c>
      <c r="D833" s="872">
        <v>4820508</v>
      </c>
      <c r="E833" s="872">
        <v>56400</v>
      </c>
      <c r="F833" s="872">
        <v>251813.78</v>
      </c>
      <c r="G833" s="883"/>
      <c r="H833" s="883"/>
      <c r="I833" s="834"/>
      <c r="J833" s="834"/>
      <c r="K833" s="834"/>
      <c r="L833" s="834"/>
      <c r="M833" s="1041">
        <v>480000</v>
      </c>
      <c r="N833" s="898"/>
    </row>
    <row r="834" spans="1:14" ht="24.95" customHeight="1" x14ac:dyDescent="0.3">
      <c r="A834" s="970">
        <v>409</v>
      </c>
      <c r="B834" s="826" t="s">
        <v>1831</v>
      </c>
      <c r="C834" s="877" t="s">
        <v>1013</v>
      </c>
      <c r="D834" s="872">
        <v>4820508</v>
      </c>
      <c r="E834" s="872">
        <v>56400</v>
      </c>
      <c r="F834" s="872">
        <v>251813.78</v>
      </c>
      <c r="G834" s="883"/>
      <c r="H834" s="883"/>
      <c r="I834" s="834"/>
      <c r="J834" s="834"/>
      <c r="K834" s="834"/>
      <c r="L834" s="834"/>
      <c r="M834" s="1041">
        <v>480000</v>
      </c>
      <c r="N834" s="898"/>
    </row>
    <row r="835" spans="1:14" ht="24.95" customHeight="1" thickBot="1" x14ac:dyDescent="0.35">
      <c r="A835" s="997">
        <v>410</v>
      </c>
      <c r="B835" s="836" t="s">
        <v>1792</v>
      </c>
      <c r="C835" s="1135" t="s">
        <v>1013</v>
      </c>
      <c r="D835" s="1136">
        <v>4820508</v>
      </c>
      <c r="E835" s="1136">
        <v>56400</v>
      </c>
      <c r="F835" s="1136">
        <v>251813.78</v>
      </c>
      <c r="G835" s="1141"/>
      <c r="H835" s="1141"/>
      <c r="I835" s="837"/>
      <c r="J835" s="837"/>
      <c r="K835" s="837"/>
      <c r="L835" s="837"/>
      <c r="M835" s="1138">
        <v>480000</v>
      </c>
      <c r="N835" s="914"/>
    </row>
    <row r="836" spans="1:14" ht="24.95" customHeight="1" thickBot="1" x14ac:dyDescent="0.3">
      <c r="A836" s="1337" t="s">
        <v>933</v>
      </c>
      <c r="B836" s="1338"/>
      <c r="C836" s="1338"/>
      <c r="D836" s="1127">
        <f>SUM(D737:D835)</f>
        <v>336257928</v>
      </c>
      <c r="E836" s="1127">
        <f t="shared" ref="E836:L836" si="215">SUM(E737:E835)</f>
        <v>5583600</v>
      </c>
      <c r="F836" s="1127">
        <f t="shared" si="215"/>
        <v>19597451.379999992</v>
      </c>
      <c r="G836" s="1127">
        <f t="shared" si="215"/>
        <v>0</v>
      </c>
      <c r="H836" s="1127">
        <f t="shared" si="215"/>
        <v>0</v>
      </c>
      <c r="I836" s="1127">
        <f t="shared" si="215"/>
        <v>0</v>
      </c>
      <c r="J836" s="1127">
        <f t="shared" si="215"/>
        <v>0</v>
      </c>
      <c r="K836" s="1127">
        <f t="shared" si="215"/>
        <v>0</v>
      </c>
      <c r="L836" s="1127">
        <f t="shared" si="215"/>
        <v>0</v>
      </c>
      <c r="M836" s="1127">
        <f>SUM(M737:M835)</f>
        <v>47520000</v>
      </c>
      <c r="N836" s="1127">
        <f>SUM(N737:N794)</f>
        <v>0</v>
      </c>
    </row>
    <row r="837" spans="1:14" ht="24.75" x14ac:dyDescent="0.5">
      <c r="A837" s="1339" t="s">
        <v>1065</v>
      </c>
      <c r="B837" s="1339"/>
      <c r="C837" s="1339"/>
      <c r="D837" s="1339"/>
      <c r="E837" s="1339"/>
      <c r="F837" s="1339"/>
      <c r="G837" s="1339"/>
      <c r="H837" s="1339"/>
      <c r="I837" s="1339"/>
      <c r="J837" s="1339"/>
      <c r="K837" s="1339"/>
      <c r="L837" s="1339"/>
      <c r="M837" s="1339"/>
      <c r="N837" s="1339"/>
    </row>
    <row r="838" spans="1:14" ht="18" x14ac:dyDescent="0.25">
      <c r="A838" s="1296" t="s">
        <v>896</v>
      </c>
      <c r="B838" s="1296"/>
      <c r="C838" s="1296"/>
      <c r="D838" s="1296"/>
      <c r="E838" s="1296"/>
      <c r="F838" s="1296"/>
      <c r="G838" s="1296"/>
      <c r="H838" s="1296"/>
      <c r="I838" s="1296"/>
      <c r="J838" s="1296"/>
      <c r="K838" s="1296"/>
      <c r="L838" s="1296"/>
      <c r="M838" s="1296"/>
      <c r="N838" s="1296"/>
    </row>
    <row r="839" spans="1:14" ht="18" x14ac:dyDescent="0.25">
      <c r="A839" s="1332" t="s">
        <v>1014</v>
      </c>
      <c r="B839" s="1332"/>
      <c r="C839" s="1332"/>
      <c r="D839" s="1332"/>
      <c r="E839" s="1332"/>
      <c r="F839" s="1332"/>
      <c r="G839" s="1332"/>
      <c r="H839" s="1332"/>
      <c r="I839" s="1332"/>
      <c r="J839" s="1332"/>
      <c r="K839" s="1332"/>
      <c r="L839" s="1332"/>
      <c r="M839" s="1332"/>
      <c r="N839" s="1332"/>
    </row>
    <row r="840" spans="1:14" ht="16.5" thickBot="1" x14ac:dyDescent="0.3">
      <c r="A840" s="1340" t="s">
        <v>1015</v>
      </c>
      <c r="B840" s="1340"/>
      <c r="C840" s="1340"/>
      <c r="D840" s="1340"/>
      <c r="E840" s="1340"/>
      <c r="F840" s="1340"/>
      <c r="G840" s="1340"/>
      <c r="H840" s="1340"/>
      <c r="I840" s="1340"/>
      <c r="J840"/>
      <c r="K840"/>
    </row>
    <row r="841" spans="1:14" ht="57" thickBot="1" x14ac:dyDescent="0.35">
      <c r="A841" s="791" t="s">
        <v>915</v>
      </c>
      <c r="B841" s="734" t="s">
        <v>916</v>
      </c>
      <c r="C841" s="734" t="s">
        <v>917</v>
      </c>
      <c r="D841" s="759" t="s">
        <v>918</v>
      </c>
      <c r="E841" s="759" t="s">
        <v>919</v>
      </c>
      <c r="F841" s="759" t="s">
        <v>920</v>
      </c>
      <c r="G841" s="759" t="s">
        <v>921</v>
      </c>
      <c r="H841" s="759" t="s">
        <v>902</v>
      </c>
      <c r="I841" s="759" t="s">
        <v>922</v>
      </c>
      <c r="J841" s="848" t="s">
        <v>923</v>
      </c>
      <c r="K841" s="761" t="s">
        <v>924</v>
      </c>
      <c r="L841" s="761" t="s">
        <v>925</v>
      </c>
      <c r="M841" s="886" t="s">
        <v>926</v>
      </c>
      <c r="N841" s="761" t="s">
        <v>909</v>
      </c>
    </row>
    <row r="842" spans="1:14" ht="24.95" customHeight="1" thickBot="1" x14ac:dyDescent="0.35">
      <c r="A842" s="826">
        <v>1</v>
      </c>
      <c r="B842" s="744" t="s">
        <v>1323</v>
      </c>
      <c r="C842" s="801" t="s">
        <v>1324</v>
      </c>
      <c r="D842" s="745">
        <v>107112.24</v>
      </c>
      <c r="E842" s="740">
        <f>D842*35%</f>
        <v>37489.284</v>
      </c>
      <c r="F842" s="740">
        <f>D842*20%</f>
        <v>21422.448000000004</v>
      </c>
      <c r="G842" s="740">
        <v>5400</v>
      </c>
      <c r="H842" s="740">
        <f>D842*5%</f>
        <v>5355.612000000001</v>
      </c>
      <c r="I842" s="740">
        <f>D842*5%+64915.68</f>
        <v>70271.292000000001</v>
      </c>
      <c r="J842" s="887"/>
      <c r="K842" s="887"/>
      <c r="L842" s="834"/>
      <c r="M842" s="745">
        <v>480000</v>
      </c>
      <c r="N842" s="834"/>
    </row>
    <row r="843" spans="1:14" ht="24.95" customHeight="1" thickBot="1" x14ac:dyDescent="0.35">
      <c r="A843" s="890"/>
      <c r="B843" s="891" t="s">
        <v>993</v>
      </c>
      <c r="C843" s="891"/>
      <c r="D843" s="892">
        <f t="shared" ref="D843:N843" si="216">SUM(D842:D842)</f>
        <v>107112.24</v>
      </c>
      <c r="E843" s="892">
        <f t="shared" si="216"/>
        <v>37489.284</v>
      </c>
      <c r="F843" s="892">
        <f t="shared" si="216"/>
        <v>21422.448000000004</v>
      </c>
      <c r="G843" s="892">
        <f t="shared" si="216"/>
        <v>5400</v>
      </c>
      <c r="H843" s="892">
        <f t="shared" si="216"/>
        <v>5355.612000000001</v>
      </c>
      <c r="I843" s="892">
        <f t="shared" si="216"/>
        <v>70271.292000000001</v>
      </c>
      <c r="J843" s="892">
        <f t="shared" si="216"/>
        <v>0</v>
      </c>
      <c r="K843" s="892">
        <f t="shared" si="216"/>
        <v>0</v>
      </c>
      <c r="L843" s="892">
        <f t="shared" si="216"/>
        <v>0</v>
      </c>
      <c r="M843" s="892">
        <f t="shared" si="216"/>
        <v>480000</v>
      </c>
      <c r="N843" s="892">
        <f t="shared" si="216"/>
        <v>0</v>
      </c>
    </row>
    <row r="844" spans="1:14" ht="24.95" customHeight="1" x14ac:dyDescent="0.25">
      <c r="A844" s="739">
        <v>2</v>
      </c>
      <c r="B844" s="739" t="s">
        <v>1325</v>
      </c>
      <c r="C844" s="739" t="s">
        <v>1333</v>
      </c>
      <c r="D844" s="740">
        <v>290032.44</v>
      </c>
      <c r="E844" s="768">
        <f>D844*35%</f>
        <v>101511.35399999999</v>
      </c>
      <c r="F844" s="768">
        <f>D844*20%</f>
        <v>58006.488000000005</v>
      </c>
      <c r="G844" s="768">
        <v>7560</v>
      </c>
      <c r="H844" s="768">
        <f>D844*5%</f>
        <v>14501.622000000001</v>
      </c>
      <c r="I844" s="768">
        <f>D844*5%+24000</f>
        <v>38501.622000000003</v>
      </c>
      <c r="J844" s="893"/>
      <c r="K844" s="893"/>
      <c r="L844" s="894"/>
      <c r="M844" s="768">
        <v>480000</v>
      </c>
      <c r="N844" s="894"/>
    </row>
    <row r="845" spans="1:14" ht="24.95" customHeight="1" x14ac:dyDescent="0.25">
      <c r="A845" s="904"/>
      <c r="B845" s="904" t="s">
        <v>1326</v>
      </c>
      <c r="C845" s="739" t="s">
        <v>1333</v>
      </c>
      <c r="D845" s="740">
        <v>290032.44</v>
      </c>
      <c r="E845" s="768">
        <f t="shared" ref="E845:E853" si="217">D845*35%</f>
        <v>101511.35399999999</v>
      </c>
      <c r="F845" s="768">
        <f t="shared" ref="F845:F851" si="218">D845*20%</f>
        <v>58006.488000000005</v>
      </c>
      <c r="G845" s="768">
        <v>7560</v>
      </c>
      <c r="H845" s="768">
        <f t="shared" ref="H845:H851" si="219">D845*5%</f>
        <v>14501.622000000001</v>
      </c>
      <c r="I845" s="768">
        <f t="shared" ref="I845:I851" si="220">D845*5%+24000</f>
        <v>38501.622000000003</v>
      </c>
      <c r="J845" s="893"/>
      <c r="K845" s="893"/>
      <c r="L845" s="894"/>
      <c r="M845" s="768">
        <v>480000</v>
      </c>
      <c r="N845" s="907"/>
    </row>
    <row r="846" spans="1:14" ht="24.95" customHeight="1" x14ac:dyDescent="0.25">
      <c r="A846" s="904"/>
      <c r="B846" s="904" t="s">
        <v>1327</v>
      </c>
      <c r="C846" s="739" t="s">
        <v>1333</v>
      </c>
      <c r="D846" s="740">
        <v>290032.44</v>
      </c>
      <c r="E846" s="768">
        <f t="shared" si="217"/>
        <v>101511.35399999999</v>
      </c>
      <c r="F846" s="768">
        <f t="shared" si="218"/>
        <v>58006.488000000005</v>
      </c>
      <c r="G846" s="768">
        <v>7560</v>
      </c>
      <c r="H846" s="768">
        <f t="shared" si="219"/>
        <v>14501.622000000001</v>
      </c>
      <c r="I846" s="768">
        <f t="shared" si="220"/>
        <v>38501.622000000003</v>
      </c>
      <c r="J846" s="893"/>
      <c r="K846" s="893"/>
      <c r="L846" s="894"/>
      <c r="M846" s="768">
        <v>480000</v>
      </c>
      <c r="N846" s="907"/>
    </row>
    <row r="847" spans="1:14" ht="24.95" customHeight="1" x14ac:dyDescent="0.25">
      <c r="A847" s="904"/>
      <c r="B847" s="904" t="s">
        <v>1328</v>
      </c>
      <c r="C847" s="739" t="s">
        <v>1333</v>
      </c>
      <c r="D847" s="740">
        <v>290032.44</v>
      </c>
      <c r="E847" s="768">
        <f t="shared" si="217"/>
        <v>101511.35399999999</v>
      </c>
      <c r="F847" s="768">
        <f t="shared" si="218"/>
        <v>58006.488000000005</v>
      </c>
      <c r="G847" s="768">
        <v>7560</v>
      </c>
      <c r="H847" s="768">
        <f t="shared" si="219"/>
        <v>14501.622000000001</v>
      </c>
      <c r="I847" s="768">
        <f t="shared" si="220"/>
        <v>38501.622000000003</v>
      </c>
      <c r="J847" s="893"/>
      <c r="K847" s="893"/>
      <c r="L847" s="894"/>
      <c r="M847" s="768">
        <v>480000</v>
      </c>
      <c r="N847" s="907"/>
    </row>
    <row r="848" spans="1:14" ht="24.95" customHeight="1" x14ac:dyDescent="0.25">
      <c r="A848" s="904"/>
      <c r="B848" s="904" t="s">
        <v>1329</v>
      </c>
      <c r="C848" s="739" t="s">
        <v>1333</v>
      </c>
      <c r="D848" s="740">
        <v>290032.44</v>
      </c>
      <c r="E848" s="768">
        <f t="shared" si="217"/>
        <v>101511.35399999999</v>
      </c>
      <c r="F848" s="768">
        <f t="shared" si="218"/>
        <v>58006.488000000005</v>
      </c>
      <c r="G848" s="768">
        <v>7560</v>
      </c>
      <c r="H848" s="768">
        <f t="shared" si="219"/>
        <v>14501.622000000001</v>
      </c>
      <c r="I848" s="768">
        <f t="shared" si="220"/>
        <v>38501.622000000003</v>
      </c>
      <c r="J848" s="893"/>
      <c r="K848" s="893"/>
      <c r="L848" s="894"/>
      <c r="M848" s="768">
        <v>480000</v>
      </c>
      <c r="N848" s="907"/>
    </row>
    <row r="849" spans="1:14" ht="24.95" customHeight="1" x14ac:dyDescent="0.25">
      <c r="A849" s="904"/>
      <c r="B849" s="904" t="s">
        <v>1330</v>
      </c>
      <c r="C849" s="739" t="s">
        <v>1333</v>
      </c>
      <c r="D849" s="740">
        <v>290032.44</v>
      </c>
      <c r="E849" s="768">
        <f t="shared" si="217"/>
        <v>101511.35399999999</v>
      </c>
      <c r="F849" s="768">
        <f t="shared" si="218"/>
        <v>58006.488000000005</v>
      </c>
      <c r="G849" s="768">
        <v>7560</v>
      </c>
      <c r="H849" s="768">
        <f t="shared" si="219"/>
        <v>14501.622000000001</v>
      </c>
      <c r="I849" s="768">
        <f t="shared" si="220"/>
        <v>38501.622000000003</v>
      </c>
      <c r="J849" s="893"/>
      <c r="K849" s="893"/>
      <c r="L849" s="894"/>
      <c r="M849" s="768">
        <v>480000</v>
      </c>
      <c r="N849" s="907"/>
    </row>
    <row r="850" spans="1:14" ht="24.95" customHeight="1" x14ac:dyDescent="0.25">
      <c r="A850" s="904"/>
      <c r="B850" s="904" t="s">
        <v>1331</v>
      </c>
      <c r="C850" s="739" t="s">
        <v>1333</v>
      </c>
      <c r="D850" s="740">
        <v>290032.44</v>
      </c>
      <c r="E850" s="768">
        <f t="shared" si="217"/>
        <v>101511.35399999999</v>
      </c>
      <c r="F850" s="768">
        <f t="shared" si="218"/>
        <v>58006.488000000005</v>
      </c>
      <c r="G850" s="768">
        <v>7560</v>
      </c>
      <c r="H850" s="768">
        <f t="shared" si="219"/>
        <v>14501.622000000001</v>
      </c>
      <c r="I850" s="768">
        <f t="shared" si="220"/>
        <v>38501.622000000003</v>
      </c>
      <c r="J850" s="893"/>
      <c r="K850" s="893"/>
      <c r="L850" s="894"/>
      <c r="M850" s="768">
        <v>480000</v>
      </c>
      <c r="N850" s="907"/>
    </row>
    <row r="851" spans="1:14" ht="24.95" customHeight="1" x14ac:dyDescent="0.25">
      <c r="A851" s="904"/>
      <c r="B851" s="904" t="s">
        <v>1332</v>
      </c>
      <c r="C851" s="739" t="s">
        <v>1333</v>
      </c>
      <c r="D851" s="740">
        <v>290032.44</v>
      </c>
      <c r="E851" s="768">
        <f t="shared" si="217"/>
        <v>101511.35399999999</v>
      </c>
      <c r="F851" s="768">
        <f t="shared" si="218"/>
        <v>58006.488000000005</v>
      </c>
      <c r="G851" s="768">
        <v>7560</v>
      </c>
      <c r="H851" s="768">
        <f t="shared" si="219"/>
        <v>14501.622000000001</v>
      </c>
      <c r="I851" s="768">
        <f t="shared" si="220"/>
        <v>38501.622000000003</v>
      </c>
      <c r="J851" s="893"/>
      <c r="K851" s="893"/>
      <c r="L851" s="894"/>
      <c r="M851" s="768">
        <v>480000</v>
      </c>
      <c r="N851" s="907"/>
    </row>
    <row r="852" spans="1:14" ht="24.95" customHeight="1" x14ac:dyDescent="0.25">
      <c r="A852" s="904"/>
      <c r="B852" s="904" t="s">
        <v>1334</v>
      </c>
      <c r="C852" s="904" t="s">
        <v>1336</v>
      </c>
      <c r="D852" s="814">
        <v>339716.88</v>
      </c>
      <c r="E852" s="768">
        <f t="shared" si="217"/>
        <v>118900.908</v>
      </c>
      <c r="F852" s="768">
        <f t="shared" ref="F852:F853" si="221">D852*20%</f>
        <v>67943.376000000004</v>
      </c>
      <c r="G852" s="768">
        <v>7560</v>
      </c>
      <c r="H852" s="768">
        <f t="shared" ref="H852:H853" si="222">D852*5%</f>
        <v>16985.844000000001</v>
      </c>
      <c r="I852" s="768">
        <f t="shared" ref="I852:I853" si="223">D852*5%+24000</f>
        <v>40985.843999999997</v>
      </c>
      <c r="J852" s="906"/>
      <c r="K852" s="906"/>
      <c r="L852" s="907"/>
      <c r="M852" s="768">
        <v>480000</v>
      </c>
      <c r="N852" s="907"/>
    </row>
    <row r="853" spans="1:14" ht="24.95" customHeight="1" thickBot="1" x14ac:dyDescent="0.3">
      <c r="A853" s="904"/>
      <c r="B853" s="904" t="s">
        <v>1335</v>
      </c>
      <c r="C853" s="904" t="s">
        <v>1336</v>
      </c>
      <c r="D853" s="814">
        <v>339716.88</v>
      </c>
      <c r="E853" s="768">
        <f t="shared" si="217"/>
        <v>118900.908</v>
      </c>
      <c r="F853" s="768">
        <f t="shared" si="221"/>
        <v>67943.376000000004</v>
      </c>
      <c r="G853" s="768">
        <v>7560</v>
      </c>
      <c r="H853" s="768">
        <f t="shared" si="222"/>
        <v>16985.844000000001</v>
      </c>
      <c r="I853" s="768">
        <f t="shared" si="223"/>
        <v>40985.843999999997</v>
      </c>
      <c r="J853" s="906"/>
      <c r="K853" s="906"/>
      <c r="L853" s="907"/>
      <c r="M853" s="768">
        <v>480000</v>
      </c>
      <c r="N853" s="907"/>
    </row>
    <row r="854" spans="1:14" ht="24.95" customHeight="1" thickBot="1" x14ac:dyDescent="0.35">
      <c r="A854" s="778"/>
      <c r="B854" s="779" t="s">
        <v>1017</v>
      </c>
      <c r="C854" s="895"/>
      <c r="D854" s="892">
        <f>SUM(D844:D853)</f>
        <v>2999693.28</v>
      </c>
      <c r="E854" s="892">
        <f t="shared" ref="E854:N854" si="224">SUM(E844:E853)</f>
        <v>1049892.648</v>
      </c>
      <c r="F854" s="892">
        <f t="shared" si="224"/>
        <v>599938.65600000008</v>
      </c>
      <c r="G854" s="892">
        <f t="shared" si="224"/>
        <v>75600</v>
      </c>
      <c r="H854" s="892">
        <f t="shared" si="224"/>
        <v>149984.66400000002</v>
      </c>
      <c r="I854" s="892">
        <f t="shared" si="224"/>
        <v>389984.66399999999</v>
      </c>
      <c r="J854" s="892">
        <f t="shared" si="224"/>
        <v>0</v>
      </c>
      <c r="K854" s="892">
        <f t="shared" si="224"/>
        <v>0</v>
      </c>
      <c r="L854" s="892">
        <f t="shared" si="224"/>
        <v>0</v>
      </c>
      <c r="M854" s="892">
        <f t="shared" si="224"/>
        <v>4800000</v>
      </c>
      <c r="N854" s="892">
        <f t="shared" si="224"/>
        <v>0</v>
      </c>
    </row>
    <row r="855" spans="1:14" ht="24.95" customHeight="1" x14ac:dyDescent="0.25">
      <c r="A855" s="739">
        <v>3</v>
      </c>
      <c r="B855" s="739" t="s">
        <v>1337</v>
      </c>
      <c r="C855" s="739" t="s">
        <v>927</v>
      </c>
      <c r="D855" s="740">
        <v>672590.99999999965</v>
      </c>
      <c r="E855" s="745">
        <f>D855*35%</f>
        <v>235406.84999999986</v>
      </c>
      <c r="F855" s="745">
        <f>D855*20%</f>
        <v>134518.19999999992</v>
      </c>
      <c r="G855" s="745">
        <v>8640</v>
      </c>
      <c r="H855" s="745">
        <f>D855*5%</f>
        <v>33629.549999999981</v>
      </c>
      <c r="I855" s="745">
        <f>D855*5%+(24000)</f>
        <v>57629.549999999981</v>
      </c>
      <c r="J855" s="893"/>
      <c r="K855" s="893"/>
      <c r="L855" s="894"/>
      <c r="M855" s="745">
        <v>480000</v>
      </c>
      <c r="N855" s="894"/>
    </row>
    <row r="856" spans="1:14" ht="24.95" customHeight="1" x14ac:dyDescent="0.25">
      <c r="A856" s="744"/>
      <c r="B856" s="744" t="s">
        <v>1338</v>
      </c>
      <c r="C856" s="744" t="s">
        <v>1341</v>
      </c>
      <c r="D856" s="745">
        <v>716580.35999999975</v>
      </c>
      <c r="E856" s="745">
        <f>D856*35%</f>
        <v>250803.1259999999</v>
      </c>
      <c r="F856" s="745">
        <f>D856*20%</f>
        <v>143316.07199999996</v>
      </c>
      <c r="G856" s="745">
        <v>9720</v>
      </c>
      <c r="H856" s="745">
        <f>D856*5%</f>
        <v>35829.017999999989</v>
      </c>
      <c r="I856" s="745">
        <f>D856*5%+(24000)</f>
        <v>59829.017999999989</v>
      </c>
      <c r="J856" s="745"/>
      <c r="K856" s="745"/>
      <c r="L856" s="834"/>
      <c r="M856" s="745">
        <v>480000</v>
      </c>
      <c r="N856" s="834"/>
    </row>
    <row r="857" spans="1:14" ht="24.95" customHeight="1" x14ac:dyDescent="0.25">
      <c r="A857" s="767"/>
      <c r="B857" s="767" t="s">
        <v>1339</v>
      </c>
      <c r="C857" s="744" t="s">
        <v>1341</v>
      </c>
      <c r="D857" s="745">
        <v>716580.35999999975</v>
      </c>
      <c r="E857" s="745">
        <f>D857*35%</f>
        <v>250803.1259999999</v>
      </c>
      <c r="F857" s="745">
        <f>D857*20%</f>
        <v>143316.07199999996</v>
      </c>
      <c r="G857" s="745">
        <v>9720</v>
      </c>
      <c r="H857" s="745">
        <f>D857*5%</f>
        <v>35829.017999999989</v>
      </c>
      <c r="I857" s="745">
        <f>D857*5%+(24000)</f>
        <v>59829.017999999989</v>
      </c>
      <c r="J857" s="768"/>
      <c r="K857" s="768"/>
      <c r="L857" s="889"/>
      <c r="M857" s="745">
        <v>480000</v>
      </c>
      <c r="N857" s="889"/>
    </row>
    <row r="858" spans="1:14" ht="24.95" customHeight="1" thickBot="1" x14ac:dyDescent="0.3">
      <c r="A858" s="767">
        <v>4</v>
      </c>
      <c r="B858" s="767" t="s">
        <v>1340</v>
      </c>
      <c r="C858" s="767" t="s">
        <v>1018</v>
      </c>
      <c r="D858" s="768">
        <v>2688000</v>
      </c>
      <c r="E858" s="768">
        <f>D858*35%</f>
        <v>940799.99999999988</v>
      </c>
      <c r="F858" s="768">
        <f>D858*20%</f>
        <v>537600</v>
      </c>
      <c r="G858" s="768">
        <v>9720</v>
      </c>
      <c r="H858" s="768">
        <f>D858*5%</f>
        <v>134400</v>
      </c>
      <c r="I858" s="768">
        <f>D858*5%+(24000)</f>
        <v>158400</v>
      </c>
      <c r="J858" s="768">
        <v>7560</v>
      </c>
      <c r="K858" s="768">
        <v>137628</v>
      </c>
      <c r="L858" s="889"/>
      <c r="M858" s="745">
        <v>480000</v>
      </c>
      <c r="N858" s="889"/>
    </row>
    <row r="859" spans="1:14" ht="24.95" customHeight="1" thickBot="1" x14ac:dyDescent="0.3">
      <c r="A859" s="798"/>
      <c r="B859" s="779" t="s">
        <v>933</v>
      </c>
      <c r="C859" s="779"/>
      <c r="D859" s="771">
        <f>SUM(D855:D858)</f>
        <v>4793751.7199999988</v>
      </c>
      <c r="E859" s="771">
        <f t="shared" ref="E859:M859" si="225">SUM(E855:E858)</f>
        <v>1677813.1019999995</v>
      </c>
      <c r="F859" s="771">
        <f t="shared" si="225"/>
        <v>958750.34399999981</v>
      </c>
      <c r="G859" s="771">
        <f t="shared" si="225"/>
        <v>37800</v>
      </c>
      <c r="H859" s="771">
        <f t="shared" si="225"/>
        <v>239687.58599999995</v>
      </c>
      <c r="I859" s="771">
        <f t="shared" si="225"/>
        <v>335687.58599999995</v>
      </c>
      <c r="J859" s="771">
        <f t="shared" si="225"/>
        <v>7560</v>
      </c>
      <c r="K859" s="771">
        <f t="shared" si="225"/>
        <v>137628</v>
      </c>
      <c r="L859" s="771">
        <f t="shared" si="225"/>
        <v>0</v>
      </c>
      <c r="M859" s="771">
        <f t="shared" si="225"/>
        <v>1920000</v>
      </c>
      <c r="N859" s="771">
        <f>SUM(N855:N858)</f>
        <v>0</v>
      </c>
    </row>
    <row r="860" spans="1:14" ht="24.95" customHeight="1" x14ac:dyDescent="0.3">
      <c r="A860" s="824"/>
      <c r="B860" s="824"/>
      <c r="C860" s="824"/>
      <c r="D860" s="824"/>
      <c r="E860" s="824"/>
      <c r="F860" s="824"/>
      <c r="G860" s="824"/>
      <c r="H860" s="824"/>
      <c r="I860" s="824"/>
      <c r="J860" s="893"/>
      <c r="K860" s="893"/>
      <c r="L860" s="894"/>
      <c r="M860" s="894"/>
      <c r="N860" s="894"/>
    </row>
    <row r="861" spans="1:14" ht="24.95" customHeight="1" thickBot="1" x14ac:dyDescent="0.35">
      <c r="A861" s="1341" t="s">
        <v>1019</v>
      </c>
      <c r="B861" s="1342"/>
      <c r="C861" s="1342"/>
      <c r="D861" s="1342"/>
      <c r="E861" s="1342"/>
      <c r="F861" s="1342"/>
      <c r="G861" s="1342"/>
      <c r="H861" s="1342"/>
      <c r="I861" s="1342"/>
      <c r="J861" s="1342"/>
      <c r="K861" s="1342"/>
      <c r="L861" s="1342"/>
      <c r="M861" s="1342"/>
      <c r="N861" s="1343"/>
    </row>
    <row r="862" spans="1:14" ht="24.95" customHeight="1" x14ac:dyDescent="0.3">
      <c r="A862" s="794">
        <v>1</v>
      </c>
      <c r="B862" s="795" t="s">
        <v>1342</v>
      </c>
      <c r="C862" s="849" t="s">
        <v>1345</v>
      </c>
      <c r="D862" s="1046">
        <v>140079.72</v>
      </c>
      <c r="E862" s="796">
        <f t="shared" ref="E862:E864" si="226">D862*35%</f>
        <v>49027.901999999995</v>
      </c>
      <c r="F862" s="796">
        <f t="shared" ref="F862:F864" si="227">D862*20%</f>
        <v>28015.944000000003</v>
      </c>
      <c r="G862" s="796">
        <v>5400</v>
      </c>
      <c r="H862" s="796">
        <f t="shared" ref="H862:H864" si="228">D862*5%</f>
        <v>7003.9860000000008</v>
      </c>
      <c r="I862" s="796">
        <f t="shared" ref="I862:I864" si="229">D862*5%+64915.68</f>
        <v>71919.665999999997</v>
      </c>
      <c r="J862" s="1047"/>
      <c r="K862" s="1047"/>
      <c r="L862" s="1047"/>
      <c r="M862" s="1048">
        <v>480000</v>
      </c>
      <c r="N862" s="1049"/>
    </row>
    <row r="863" spans="1:14" ht="24.95" customHeight="1" x14ac:dyDescent="0.3">
      <c r="A863" s="747"/>
      <c r="B863" s="744" t="s">
        <v>1343</v>
      </c>
      <c r="C863" s="801" t="s">
        <v>1048</v>
      </c>
      <c r="D863" s="1043">
        <v>149046.36000000002</v>
      </c>
      <c r="E863" s="745">
        <f t="shared" si="226"/>
        <v>52166.226000000002</v>
      </c>
      <c r="F863" s="745">
        <f t="shared" si="227"/>
        <v>29809.272000000004</v>
      </c>
      <c r="G863" s="745">
        <v>5400</v>
      </c>
      <c r="H863" s="745">
        <f t="shared" si="228"/>
        <v>7452.3180000000011</v>
      </c>
      <c r="I863" s="745">
        <f t="shared" si="229"/>
        <v>72367.998000000007</v>
      </c>
      <c r="J863" s="1044"/>
      <c r="K863" s="1044"/>
      <c r="L863" s="1044"/>
      <c r="M863" s="1045">
        <v>480000</v>
      </c>
      <c r="N863" s="1050"/>
    </row>
    <row r="864" spans="1:14" ht="24.95" customHeight="1" thickBot="1" x14ac:dyDescent="0.35">
      <c r="A864" s="749">
        <v>2</v>
      </c>
      <c r="B864" s="750" t="s">
        <v>1344</v>
      </c>
      <c r="C864" s="851" t="s">
        <v>1346</v>
      </c>
      <c r="D864" s="1051">
        <v>171513.36000000002</v>
      </c>
      <c r="E864" s="751">
        <f t="shared" si="226"/>
        <v>60029.675999999999</v>
      </c>
      <c r="F864" s="751">
        <f t="shared" si="227"/>
        <v>34302.672000000006</v>
      </c>
      <c r="G864" s="751">
        <v>5400</v>
      </c>
      <c r="H864" s="751">
        <f t="shared" si="228"/>
        <v>8575.6680000000015</v>
      </c>
      <c r="I864" s="751">
        <f t="shared" si="229"/>
        <v>73491.347999999998</v>
      </c>
      <c r="J864" s="1052"/>
      <c r="K864" s="1052"/>
      <c r="L864" s="1052"/>
      <c r="M864" s="1053">
        <v>480000</v>
      </c>
      <c r="N864" s="1054"/>
    </row>
    <row r="865" spans="1:14" ht="24.95" customHeight="1" thickBot="1" x14ac:dyDescent="0.35">
      <c r="A865" s="1346" t="s">
        <v>993</v>
      </c>
      <c r="B865" s="1346"/>
      <c r="C865" s="1040"/>
      <c r="D865" s="1042">
        <f>SUM(D862:D864)</f>
        <v>460639.44000000006</v>
      </c>
      <c r="E865" s="1042">
        <f t="shared" ref="E865:N865" si="230">SUM(E862:E864)</f>
        <v>161223.804</v>
      </c>
      <c r="F865" s="1042">
        <f t="shared" si="230"/>
        <v>92127.888000000006</v>
      </c>
      <c r="G865" s="1042">
        <f t="shared" si="230"/>
        <v>16200</v>
      </c>
      <c r="H865" s="1042">
        <f t="shared" si="230"/>
        <v>23031.972000000002</v>
      </c>
      <c r="I865" s="1042">
        <f t="shared" si="230"/>
        <v>217779.01199999999</v>
      </c>
      <c r="J865" s="1042">
        <f t="shared" si="230"/>
        <v>0</v>
      </c>
      <c r="K865" s="1042">
        <f t="shared" si="230"/>
        <v>0</v>
      </c>
      <c r="L865" s="1042">
        <f t="shared" si="230"/>
        <v>0</v>
      </c>
      <c r="M865" s="1042">
        <f t="shared" si="230"/>
        <v>1440000</v>
      </c>
      <c r="N865" s="1042">
        <f t="shared" si="230"/>
        <v>0</v>
      </c>
    </row>
    <row r="866" spans="1:14" ht="24.95" customHeight="1" x14ac:dyDescent="0.25">
      <c r="A866" s="862">
        <v>1</v>
      </c>
      <c r="B866" s="863" t="s">
        <v>1347</v>
      </c>
      <c r="C866" s="739" t="s">
        <v>1333</v>
      </c>
      <c r="D866" s="740">
        <v>290032.44</v>
      </c>
      <c r="E866" s="768">
        <f t="shared" ref="E866:E871" si="231">D866*35%</f>
        <v>101511.35399999999</v>
      </c>
      <c r="F866" s="768">
        <f t="shared" ref="F866:F869" si="232">D866*20%</f>
        <v>58006.488000000005</v>
      </c>
      <c r="G866" s="768">
        <v>7560</v>
      </c>
      <c r="H866" s="768">
        <f t="shared" ref="H866:H869" si="233">D866*5%</f>
        <v>14501.622000000001</v>
      </c>
      <c r="I866" s="768">
        <f t="shared" ref="I866:I869" si="234">D866*5%+24000</f>
        <v>38501.622000000003</v>
      </c>
      <c r="J866" s="893"/>
      <c r="K866" s="893"/>
      <c r="L866" s="894"/>
      <c r="M866" s="768">
        <v>480000</v>
      </c>
      <c r="N866" s="896"/>
    </row>
    <row r="867" spans="1:14" ht="24.95" customHeight="1" x14ac:dyDescent="0.25">
      <c r="A867" s="897"/>
      <c r="B867" s="818" t="s">
        <v>1348</v>
      </c>
      <c r="C867" s="739" t="s">
        <v>1333</v>
      </c>
      <c r="D867" s="740">
        <v>290032.44</v>
      </c>
      <c r="E867" s="768">
        <f t="shared" si="231"/>
        <v>101511.35399999999</v>
      </c>
      <c r="F867" s="768">
        <f t="shared" si="232"/>
        <v>58006.488000000005</v>
      </c>
      <c r="G867" s="768">
        <v>7560</v>
      </c>
      <c r="H867" s="768">
        <f t="shared" si="233"/>
        <v>14501.622000000001</v>
      </c>
      <c r="I867" s="768">
        <f t="shared" si="234"/>
        <v>38501.622000000003</v>
      </c>
      <c r="J867" s="893"/>
      <c r="K867" s="893"/>
      <c r="L867" s="894"/>
      <c r="M867" s="768">
        <v>480000</v>
      </c>
      <c r="N867" s="898"/>
    </row>
    <row r="868" spans="1:14" ht="24.95" customHeight="1" x14ac:dyDescent="0.25">
      <c r="A868" s="747">
        <v>2</v>
      </c>
      <c r="B868" s="744" t="s">
        <v>1349</v>
      </c>
      <c r="C868" s="739" t="s">
        <v>1333</v>
      </c>
      <c r="D868" s="740">
        <v>290032.44</v>
      </c>
      <c r="E868" s="768">
        <f t="shared" si="231"/>
        <v>101511.35399999999</v>
      </c>
      <c r="F868" s="768">
        <f t="shared" si="232"/>
        <v>58006.488000000005</v>
      </c>
      <c r="G868" s="768">
        <v>7560</v>
      </c>
      <c r="H868" s="768">
        <f t="shared" si="233"/>
        <v>14501.622000000001</v>
      </c>
      <c r="I868" s="768">
        <f t="shared" si="234"/>
        <v>38501.622000000003</v>
      </c>
      <c r="J868" s="893"/>
      <c r="K868" s="893"/>
      <c r="L868" s="894"/>
      <c r="M868" s="768">
        <v>480000</v>
      </c>
      <c r="N868" s="898"/>
    </row>
    <row r="869" spans="1:14" ht="24.95" customHeight="1" x14ac:dyDescent="0.25">
      <c r="A869" s="766"/>
      <c r="B869" s="767" t="s">
        <v>1350</v>
      </c>
      <c r="C869" s="739" t="s">
        <v>1333</v>
      </c>
      <c r="D869" s="740">
        <v>290032.44</v>
      </c>
      <c r="E869" s="768">
        <f t="shared" si="231"/>
        <v>101511.35399999999</v>
      </c>
      <c r="F869" s="768">
        <f t="shared" si="232"/>
        <v>58006.488000000005</v>
      </c>
      <c r="G869" s="768">
        <v>7560</v>
      </c>
      <c r="H869" s="768">
        <f t="shared" si="233"/>
        <v>14501.622000000001</v>
      </c>
      <c r="I869" s="768">
        <f t="shared" si="234"/>
        <v>38501.622000000003</v>
      </c>
      <c r="J869" s="893"/>
      <c r="K869" s="893"/>
      <c r="L869" s="894"/>
      <c r="M869" s="768">
        <v>480000</v>
      </c>
      <c r="N869" s="899"/>
    </row>
    <row r="870" spans="1:14" ht="24.95" customHeight="1" x14ac:dyDescent="0.25">
      <c r="A870" s="766"/>
      <c r="B870" s="767" t="s">
        <v>1351</v>
      </c>
      <c r="C870" s="802" t="s">
        <v>1353</v>
      </c>
      <c r="D870" s="768">
        <v>348920.16000000003</v>
      </c>
      <c r="E870" s="768">
        <f t="shared" si="231"/>
        <v>122122.056</v>
      </c>
      <c r="F870" s="768">
        <f t="shared" ref="F870:F871" si="235">D870*20%</f>
        <v>69784.032000000007</v>
      </c>
      <c r="G870" s="768">
        <v>7560</v>
      </c>
      <c r="H870" s="768">
        <f t="shared" ref="H870:H871" si="236">D870*5%</f>
        <v>17446.008000000002</v>
      </c>
      <c r="I870" s="768">
        <f t="shared" ref="I870:I871" si="237">D870*5%+24000</f>
        <v>41446.008000000002</v>
      </c>
      <c r="J870" s="888"/>
      <c r="K870" s="888"/>
      <c r="L870" s="889"/>
      <c r="M870" s="889"/>
      <c r="N870" s="899"/>
    </row>
    <row r="871" spans="1:14" ht="24.95" customHeight="1" thickBot="1" x14ac:dyDescent="0.3">
      <c r="A871" s="766"/>
      <c r="B871" s="767" t="s">
        <v>1352</v>
      </c>
      <c r="C871" s="802" t="s">
        <v>1353</v>
      </c>
      <c r="D871" s="768">
        <v>348920.16000000003</v>
      </c>
      <c r="E871" s="768">
        <f t="shared" si="231"/>
        <v>122122.056</v>
      </c>
      <c r="F871" s="768">
        <f t="shared" si="235"/>
        <v>69784.032000000007</v>
      </c>
      <c r="G871" s="768">
        <v>7560</v>
      </c>
      <c r="H871" s="768">
        <f t="shared" si="236"/>
        <v>17446.008000000002</v>
      </c>
      <c r="I871" s="768">
        <f t="shared" si="237"/>
        <v>41446.008000000002</v>
      </c>
      <c r="J871" s="888"/>
      <c r="K871" s="888"/>
      <c r="L871" s="889"/>
      <c r="M871" s="768">
        <v>480000</v>
      </c>
      <c r="N871" s="899"/>
    </row>
    <row r="872" spans="1:14" ht="24.95" customHeight="1" thickBot="1" x14ac:dyDescent="0.3">
      <c r="A872" s="798"/>
      <c r="B872" s="779" t="s">
        <v>1017</v>
      </c>
      <c r="C872" s="779"/>
      <c r="D872" s="771">
        <f>SUM(D866:D871)</f>
        <v>1857970.08</v>
      </c>
      <c r="E872" s="771">
        <f t="shared" ref="E872:N872" si="238">SUM(E866:E871)</f>
        <v>650289.52799999993</v>
      </c>
      <c r="F872" s="771">
        <f t="shared" si="238"/>
        <v>371594.01600000006</v>
      </c>
      <c r="G872" s="771">
        <f t="shared" si="238"/>
        <v>45360</v>
      </c>
      <c r="H872" s="771">
        <f t="shared" si="238"/>
        <v>92898.504000000015</v>
      </c>
      <c r="I872" s="771">
        <f t="shared" si="238"/>
        <v>236898.50400000002</v>
      </c>
      <c r="J872" s="771">
        <f t="shared" si="238"/>
        <v>0</v>
      </c>
      <c r="K872" s="771">
        <f t="shared" si="238"/>
        <v>0</v>
      </c>
      <c r="L872" s="771">
        <f t="shared" si="238"/>
        <v>0</v>
      </c>
      <c r="M872" s="771">
        <f t="shared" si="238"/>
        <v>2400000</v>
      </c>
      <c r="N872" s="771">
        <f t="shared" si="238"/>
        <v>0</v>
      </c>
    </row>
    <row r="873" spans="1:14" ht="24.95" customHeight="1" thickBot="1" x14ac:dyDescent="0.35">
      <c r="A873" s="1341" t="s">
        <v>1020</v>
      </c>
      <c r="B873" s="1342"/>
      <c r="C873" s="1342"/>
      <c r="D873" s="1342"/>
      <c r="E873" s="1342"/>
      <c r="F873" s="1342"/>
      <c r="G873" s="1342"/>
      <c r="H873" s="1342"/>
      <c r="I873" s="1342"/>
      <c r="J873" s="1342"/>
      <c r="K873" s="1342"/>
      <c r="L873" s="1342"/>
      <c r="M873" s="1342"/>
      <c r="N873" s="1343"/>
    </row>
    <row r="874" spans="1:14" ht="24.95" customHeight="1" thickBot="1" x14ac:dyDescent="0.3">
      <c r="A874" s="1111" t="s">
        <v>897</v>
      </c>
      <c r="B874" s="829" t="s">
        <v>898</v>
      </c>
      <c r="C874" s="829" t="s">
        <v>949</v>
      </c>
      <c r="D874" s="829" t="s">
        <v>1021</v>
      </c>
      <c r="E874" s="829" t="s">
        <v>1022</v>
      </c>
      <c r="F874" s="829" t="s">
        <v>998</v>
      </c>
      <c r="G874" s="829" t="s">
        <v>999</v>
      </c>
      <c r="H874" s="829" t="s">
        <v>1471</v>
      </c>
      <c r="I874" s="829"/>
      <c r="J874" s="1112"/>
      <c r="K874" s="1112"/>
      <c r="L874" s="1105"/>
      <c r="M874" s="1105"/>
      <c r="N874" s="1106"/>
    </row>
    <row r="875" spans="1:14" ht="24.95" customHeight="1" x14ac:dyDescent="0.25">
      <c r="A875" s="1116"/>
      <c r="B875" s="795" t="s">
        <v>1362</v>
      </c>
      <c r="C875" s="796" t="s">
        <v>1372</v>
      </c>
      <c r="D875" s="796">
        <v>385728</v>
      </c>
      <c r="E875" s="796">
        <v>56400</v>
      </c>
      <c r="F875" s="796">
        <v>40392</v>
      </c>
      <c r="G875" s="796"/>
      <c r="H875" s="796"/>
      <c r="I875" s="796"/>
      <c r="J875" s="1117"/>
      <c r="K875" s="1117"/>
      <c r="L875" s="1118"/>
      <c r="M875" s="796">
        <v>480000</v>
      </c>
      <c r="N875" s="896"/>
    </row>
    <row r="876" spans="1:14" ht="24.95" customHeight="1" x14ac:dyDescent="0.25">
      <c r="A876" s="1119"/>
      <c r="B876" s="744" t="s">
        <v>1363</v>
      </c>
      <c r="C876" s="745" t="s">
        <v>1372</v>
      </c>
      <c r="D876" s="745">
        <v>385728</v>
      </c>
      <c r="E876" s="745">
        <v>56400</v>
      </c>
      <c r="F876" s="745">
        <v>40392</v>
      </c>
      <c r="G876" s="745"/>
      <c r="H876" s="745"/>
      <c r="I876" s="745"/>
      <c r="J876" s="1114"/>
      <c r="K876" s="1114"/>
      <c r="L876" s="1115"/>
      <c r="M876" s="745">
        <v>480000</v>
      </c>
      <c r="N876" s="898"/>
    </row>
    <row r="877" spans="1:14" ht="24.95" customHeight="1" x14ac:dyDescent="0.25">
      <c r="A877" s="1119"/>
      <c r="B877" s="744" t="s">
        <v>1364</v>
      </c>
      <c r="C877" s="745" t="s">
        <v>1372</v>
      </c>
      <c r="D877" s="745">
        <v>385728</v>
      </c>
      <c r="E877" s="745">
        <v>56400</v>
      </c>
      <c r="F877" s="745">
        <v>40392</v>
      </c>
      <c r="G877" s="745"/>
      <c r="H877" s="745"/>
      <c r="I877" s="745"/>
      <c r="J877" s="1114"/>
      <c r="K877" s="1114"/>
      <c r="L877" s="1115"/>
      <c r="M877" s="745">
        <v>480000</v>
      </c>
      <c r="N877" s="898"/>
    </row>
    <row r="878" spans="1:14" ht="24.95" customHeight="1" x14ac:dyDescent="0.25">
      <c r="A878" s="1119"/>
      <c r="B878" s="744" t="s">
        <v>1365</v>
      </c>
      <c r="C878" s="745" t="s">
        <v>1372</v>
      </c>
      <c r="D878" s="745">
        <v>385728</v>
      </c>
      <c r="E878" s="745">
        <v>56400</v>
      </c>
      <c r="F878" s="745">
        <v>40392</v>
      </c>
      <c r="G878" s="745"/>
      <c r="H878" s="745"/>
      <c r="I878" s="745"/>
      <c r="J878" s="1114"/>
      <c r="K878" s="1114"/>
      <c r="L878" s="1115"/>
      <c r="M878" s="745">
        <v>480000</v>
      </c>
      <c r="N878" s="898"/>
    </row>
    <row r="879" spans="1:14" ht="24.95" customHeight="1" x14ac:dyDescent="0.25">
      <c r="A879" s="1119"/>
      <c r="B879" s="744" t="s">
        <v>1366</v>
      </c>
      <c r="C879" s="745" t="s">
        <v>1372</v>
      </c>
      <c r="D879" s="745">
        <v>385728</v>
      </c>
      <c r="E879" s="745">
        <v>56400</v>
      </c>
      <c r="F879" s="745">
        <v>40392</v>
      </c>
      <c r="G879" s="745"/>
      <c r="H879" s="745"/>
      <c r="I879" s="745"/>
      <c r="J879" s="1114"/>
      <c r="K879" s="1114"/>
      <c r="L879" s="1115"/>
      <c r="M879" s="745">
        <v>480000</v>
      </c>
      <c r="N879" s="898"/>
    </row>
    <row r="880" spans="1:14" ht="24.95" customHeight="1" x14ac:dyDescent="0.25">
      <c r="A880" s="1119"/>
      <c r="B880" s="744" t="s">
        <v>1367</v>
      </c>
      <c r="C880" s="745" t="s">
        <v>1372</v>
      </c>
      <c r="D880" s="745">
        <v>385728</v>
      </c>
      <c r="E880" s="745">
        <v>56400</v>
      </c>
      <c r="F880" s="745">
        <v>40392</v>
      </c>
      <c r="G880" s="745"/>
      <c r="H880" s="745"/>
      <c r="I880" s="745"/>
      <c r="J880" s="1114"/>
      <c r="K880" s="1114"/>
      <c r="L880" s="1115"/>
      <c r="M880" s="745">
        <v>480000</v>
      </c>
      <c r="N880" s="898"/>
    </row>
    <row r="881" spans="1:14" ht="24.95" customHeight="1" x14ac:dyDescent="0.25">
      <c r="A881" s="1119"/>
      <c r="B881" s="744" t="s">
        <v>1368</v>
      </c>
      <c r="C881" s="745" t="s">
        <v>1372</v>
      </c>
      <c r="D881" s="745">
        <v>385728</v>
      </c>
      <c r="E881" s="745">
        <v>56400</v>
      </c>
      <c r="F881" s="745">
        <v>40392</v>
      </c>
      <c r="G881" s="745"/>
      <c r="H881" s="745"/>
      <c r="I881" s="745"/>
      <c r="J881" s="1114"/>
      <c r="K881" s="1114"/>
      <c r="L881" s="1115"/>
      <c r="M881" s="745">
        <v>480000</v>
      </c>
      <c r="N881" s="898"/>
    </row>
    <row r="882" spans="1:14" ht="24.95" customHeight="1" x14ac:dyDescent="0.25">
      <c r="A882" s="1119"/>
      <c r="B882" s="744" t="s">
        <v>1369</v>
      </c>
      <c r="C882" s="745" t="s">
        <v>1372</v>
      </c>
      <c r="D882" s="745">
        <v>385728</v>
      </c>
      <c r="E882" s="745">
        <v>56400</v>
      </c>
      <c r="F882" s="745">
        <v>40392</v>
      </c>
      <c r="G882" s="745"/>
      <c r="H882" s="745"/>
      <c r="I882" s="745"/>
      <c r="J882" s="1114"/>
      <c r="K882" s="1114"/>
      <c r="L882" s="1115"/>
      <c r="M882" s="745">
        <v>480000</v>
      </c>
      <c r="N882" s="898"/>
    </row>
    <row r="883" spans="1:14" ht="24.95" customHeight="1" x14ac:dyDescent="0.25">
      <c r="A883" s="1119"/>
      <c r="B883" s="744" t="s">
        <v>1370</v>
      </c>
      <c r="C883" s="745" t="s">
        <v>1372</v>
      </c>
      <c r="D883" s="745">
        <v>385728</v>
      </c>
      <c r="E883" s="745">
        <v>56400</v>
      </c>
      <c r="F883" s="745">
        <v>40392</v>
      </c>
      <c r="G883" s="745"/>
      <c r="H883" s="745"/>
      <c r="I883" s="745"/>
      <c r="J883" s="1114"/>
      <c r="K883" s="1114"/>
      <c r="L883" s="1115"/>
      <c r="M883" s="745">
        <v>480000</v>
      </c>
      <c r="N883" s="898"/>
    </row>
    <row r="884" spans="1:14" ht="24.95" customHeight="1" x14ac:dyDescent="0.25">
      <c r="A884" s="1119"/>
      <c r="B884" s="744" t="s">
        <v>1371</v>
      </c>
      <c r="C884" s="745" t="s">
        <v>1372</v>
      </c>
      <c r="D884" s="745">
        <v>385728</v>
      </c>
      <c r="E884" s="745">
        <v>56400</v>
      </c>
      <c r="F884" s="745">
        <v>40392</v>
      </c>
      <c r="G884" s="745"/>
      <c r="H884" s="745"/>
      <c r="I884" s="745"/>
      <c r="J884" s="1114"/>
      <c r="K884" s="1114"/>
      <c r="L884" s="1115"/>
      <c r="M884" s="745">
        <v>480000</v>
      </c>
      <c r="N884" s="898"/>
    </row>
    <row r="885" spans="1:14" ht="24.95" customHeight="1" x14ac:dyDescent="0.25">
      <c r="A885" s="747">
        <v>1</v>
      </c>
      <c r="B885" s="744" t="s">
        <v>1354</v>
      </c>
      <c r="C885" s="801" t="s">
        <v>1355</v>
      </c>
      <c r="D885" s="745">
        <v>409324.92</v>
      </c>
      <c r="E885" s="745">
        <v>56400</v>
      </c>
      <c r="F885" s="745">
        <v>42925.08</v>
      </c>
      <c r="G885" s="745"/>
      <c r="H885" s="745"/>
      <c r="I885" s="745"/>
      <c r="J885" s="887"/>
      <c r="K885" s="887"/>
      <c r="L885" s="834"/>
      <c r="M885" s="745">
        <v>480000</v>
      </c>
      <c r="N885" s="898"/>
    </row>
    <row r="886" spans="1:14" ht="24.95" customHeight="1" x14ac:dyDescent="0.25">
      <c r="A886" s="747"/>
      <c r="B886" s="744" t="s">
        <v>1356</v>
      </c>
      <c r="C886" s="801" t="s">
        <v>1355</v>
      </c>
      <c r="D886" s="745">
        <v>409324.92</v>
      </c>
      <c r="E886" s="745">
        <v>56400</v>
      </c>
      <c r="F886" s="745">
        <v>42925.08</v>
      </c>
      <c r="G886" s="745"/>
      <c r="H886" s="745"/>
      <c r="I886" s="745"/>
      <c r="J886" s="887"/>
      <c r="K886" s="887"/>
      <c r="L886" s="834"/>
      <c r="M886" s="745">
        <v>480000</v>
      </c>
      <c r="N886" s="898"/>
    </row>
    <row r="887" spans="1:14" ht="24.95" customHeight="1" x14ac:dyDescent="0.25">
      <c r="A887" s="747"/>
      <c r="B887" s="744" t="s">
        <v>1357</v>
      </c>
      <c r="C887" s="801" t="s">
        <v>1355</v>
      </c>
      <c r="D887" s="745">
        <v>409324.92</v>
      </c>
      <c r="E887" s="745">
        <v>56400</v>
      </c>
      <c r="F887" s="745">
        <v>42925.08</v>
      </c>
      <c r="G887" s="745"/>
      <c r="H887" s="745"/>
      <c r="I887" s="745"/>
      <c r="J887" s="887"/>
      <c r="K887" s="887"/>
      <c r="L887" s="834"/>
      <c r="M887" s="745">
        <v>480000</v>
      </c>
      <c r="N887" s="898"/>
    </row>
    <row r="888" spans="1:14" ht="24.95" customHeight="1" x14ac:dyDescent="0.25">
      <c r="A888" s="747"/>
      <c r="B888" s="744" t="s">
        <v>1358</v>
      </c>
      <c r="C888" s="801" t="s">
        <v>1355</v>
      </c>
      <c r="D888" s="745">
        <v>409324.92</v>
      </c>
      <c r="E888" s="745">
        <v>56400</v>
      </c>
      <c r="F888" s="745">
        <v>42925.08</v>
      </c>
      <c r="G888" s="745"/>
      <c r="H888" s="745"/>
      <c r="I888" s="745"/>
      <c r="J888" s="887"/>
      <c r="K888" s="887"/>
      <c r="L888" s="834"/>
      <c r="M888" s="745">
        <v>480000</v>
      </c>
      <c r="N888" s="898"/>
    </row>
    <row r="889" spans="1:14" ht="24.95" customHeight="1" x14ac:dyDescent="0.25">
      <c r="A889" s="747"/>
      <c r="B889" s="744" t="s">
        <v>1359</v>
      </c>
      <c r="C889" s="801" t="s">
        <v>1355</v>
      </c>
      <c r="D889" s="745">
        <v>409324.92</v>
      </c>
      <c r="E889" s="745">
        <v>56400</v>
      </c>
      <c r="F889" s="745">
        <v>42925.08</v>
      </c>
      <c r="G889" s="745"/>
      <c r="H889" s="745"/>
      <c r="I889" s="745"/>
      <c r="J889" s="887"/>
      <c r="K889" s="887"/>
      <c r="L889" s="834"/>
      <c r="M889" s="745">
        <v>480000</v>
      </c>
      <c r="N889" s="898"/>
    </row>
    <row r="890" spans="1:14" ht="24.95" customHeight="1" x14ac:dyDescent="0.25">
      <c r="A890" s="747"/>
      <c r="B890" s="744" t="s">
        <v>1360</v>
      </c>
      <c r="C890" s="801" t="s">
        <v>1355</v>
      </c>
      <c r="D890" s="745">
        <v>409324.92</v>
      </c>
      <c r="E890" s="745">
        <v>56400</v>
      </c>
      <c r="F890" s="745">
        <v>42925.08</v>
      </c>
      <c r="G890" s="745"/>
      <c r="H890" s="745"/>
      <c r="I890" s="745"/>
      <c r="J890" s="887"/>
      <c r="K890" s="887"/>
      <c r="L890" s="834"/>
      <c r="M890" s="745">
        <v>480000</v>
      </c>
      <c r="N890" s="898"/>
    </row>
    <row r="891" spans="1:14" ht="24.95" customHeight="1" x14ac:dyDescent="0.25">
      <c r="A891" s="747"/>
      <c r="B891" s="744" t="s">
        <v>1361</v>
      </c>
      <c r="C891" s="801" t="s">
        <v>1355</v>
      </c>
      <c r="D891" s="745">
        <v>409324.92</v>
      </c>
      <c r="E891" s="745">
        <v>56400</v>
      </c>
      <c r="F891" s="745">
        <v>42925.08</v>
      </c>
      <c r="G891" s="745"/>
      <c r="H891" s="745"/>
      <c r="I891" s="745"/>
      <c r="J891" s="887"/>
      <c r="K891" s="887"/>
      <c r="L891" s="834"/>
      <c r="M891" s="745">
        <v>480000</v>
      </c>
      <c r="N891" s="898"/>
    </row>
    <row r="892" spans="1:14" ht="24.95" customHeight="1" x14ac:dyDescent="0.25">
      <c r="A892" s="747"/>
      <c r="B892" s="744" t="s">
        <v>1373</v>
      </c>
      <c r="C892" s="801" t="s">
        <v>1381</v>
      </c>
      <c r="D892" s="745">
        <v>470964</v>
      </c>
      <c r="E892" s="745">
        <v>56400</v>
      </c>
      <c r="F892" s="745">
        <v>44052</v>
      </c>
      <c r="G892" s="745"/>
      <c r="H892" s="745"/>
      <c r="I892" s="745"/>
      <c r="J892" s="887"/>
      <c r="K892" s="887"/>
      <c r="L892" s="834"/>
      <c r="M892" s="745">
        <v>480000</v>
      </c>
      <c r="N892" s="898"/>
    </row>
    <row r="893" spans="1:14" ht="24.95" customHeight="1" x14ac:dyDescent="0.25">
      <c r="A893" s="747"/>
      <c r="B893" s="744" t="s">
        <v>1374</v>
      </c>
      <c r="C893" s="801" t="s">
        <v>1381</v>
      </c>
      <c r="D893" s="745">
        <v>470964</v>
      </c>
      <c r="E893" s="745">
        <v>56400</v>
      </c>
      <c r="F893" s="745">
        <v>44052</v>
      </c>
      <c r="G893" s="745"/>
      <c r="H893" s="745"/>
      <c r="I893" s="745"/>
      <c r="J893" s="887"/>
      <c r="K893" s="887"/>
      <c r="L893" s="834"/>
      <c r="M893" s="745">
        <v>480000</v>
      </c>
      <c r="N893" s="898"/>
    </row>
    <row r="894" spans="1:14" ht="24.95" customHeight="1" x14ac:dyDescent="0.25">
      <c r="A894" s="747"/>
      <c r="B894" s="744" t="s">
        <v>1375</v>
      </c>
      <c r="C894" s="801" t="s">
        <v>1382</v>
      </c>
      <c r="D894" s="745">
        <v>499704</v>
      </c>
      <c r="E894" s="745">
        <v>56400</v>
      </c>
      <c r="F894" s="745">
        <v>49536</v>
      </c>
      <c r="G894" s="745"/>
      <c r="H894" s="745"/>
      <c r="I894" s="745"/>
      <c r="J894" s="887"/>
      <c r="K894" s="887"/>
      <c r="L894" s="834"/>
      <c r="M894" s="745">
        <v>480000</v>
      </c>
      <c r="N894" s="898"/>
    </row>
    <row r="895" spans="1:14" ht="24.95" customHeight="1" x14ac:dyDescent="0.25">
      <c r="A895" s="747"/>
      <c r="B895" s="744" t="s">
        <v>1376</v>
      </c>
      <c r="C895" s="801" t="s">
        <v>1382</v>
      </c>
      <c r="D895" s="745">
        <v>499704</v>
      </c>
      <c r="E895" s="745">
        <v>56400</v>
      </c>
      <c r="F895" s="745">
        <v>49536</v>
      </c>
      <c r="G895" s="745"/>
      <c r="H895" s="745"/>
      <c r="I895" s="745"/>
      <c r="J895" s="887"/>
      <c r="K895" s="887"/>
      <c r="L895" s="834"/>
      <c r="M895" s="745">
        <v>480000</v>
      </c>
      <c r="N895" s="898"/>
    </row>
    <row r="896" spans="1:14" ht="24.95" customHeight="1" x14ac:dyDescent="0.25">
      <c r="A896" s="747"/>
      <c r="B896" s="744" t="s">
        <v>1377</v>
      </c>
      <c r="C896" s="801" t="s">
        <v>1382</v>
      </c>
      <c r="D896" s="745">
        <v>499704</v>
      </c>
      <c r="E896" s="745">
        <v>56400</v>
      </c>
      <c r="F896" s="745">
        <v>49536</v>
      </c>
      <c r="G896" s="745"/>
      <c r="H896" s="745"/>
      <c r="I896" s="745"/>
      <c r="J896" s="887"/>
      <c r="K896" s="887"/>
      <c r="L896" s="834"/>
      <c r="M896" s="745">
        <v>480000</v>
      </c>
      <c r="N896" s="898"/>
    </row>
    <row r="897" spans="1:14" ht="24.95" customHeight="1" x14ac:dyDescent="0.25">
      <c r="A897" s="747"/>
      <c r="B897" s="744" t="s">
        <v>1378</v>
      </c>
      <c r="C897" s="801" t="s">
        <v>1382</v>
      </c>
      <c r="D897" s="745">
        <v>499704</v>
      </c>
      <c r="E897" s="745">
        <v>56400</v>
      </c>
      <c r="F897" s="745">
        <v>49536</v>
      </c>
      <c r="G897" s="745"/>
      <c r="H897" s="745"/>
      <c r="I897" s="745"/>
      <c r="J897" s="887"/>
      <c r="K897" s="887"/>
      <c r="L897" s="834"/>
      <c r="M897" s="745">
        <v>480000</v>
      </c>
      <c r="N897" s="898"/>
    </row>
    <row r="898" spans="1:14" ht="24.95" customHeight="1" x14ac:dyDescent="0.25">
      <c r="A898" s="747"/>
      <c r="B898" s="744" t="s">
        <v>1379</v>
      </c>
      <c r="C898" s="801" t="s">
        <v>1382</v>
      </c>
      <c r="D898" s="745">
        <v>499704</v>
      </c>
      <c r="E898" s="745">
        <v>56400</v>
      </c>
      <c r="F898" s="745">
        <v>49536</v>
      </c>
      <c r="G898" s="745"/>
      <c r="H898" s="745"/>
      <c r="I898" s="745"/>
      <c r="J898" s="887"/>
      <c r="K898" s="887"/>
      <c r="L898" s="834"/>
      <c r="M898" s="745">
        <v>480000</v>
      </c>
      <c r="N898" s="898"/>
    </row>
    <row r="899" spans="1:14" ht="24.95" customHeight="1" x14ac:dyDescent="0.25">
      <c r="A899" s="747"/>
      <c r="B899" s="744" t="s">
        <v>1380</v>
      </c>
      <c r="C899" s="801" t="s">
        <v>1382</v>
      </c>
      <c r="D899" s="745">
        <v>499704</v>
      </c>
      <c r="E899" s="745">
        <v>56400</v>
      </c>
      <c r="F899" s="745">
        <v>49536</v>
      </c>
      <c r="G899" s="745"/>
      <c r="H899" s="745"/>
      <c r="I899" s="745"/>
      <c r="J899" s="887"/>
      <c r="K899" s="887"/>
      <c r="L899" s="834"/>
      <c r="M899" s="745">
        <v>480000</v>
      </c>
      <c r="N899" s="898"/>
    </row>
    <row r="900" spans="1:14" ht="24.95" customHeight="1" x14ac:dyDescent="0.25">
      <c r="A900" s="747">
        <v>2</v>
      </c>
      <c r="B900" s="744" t="s">
        <v>1383</v>
      </c>
      <c r="C900" s="801" t="s">
        <v>1346</v>
      </c>
      <c r="D900" s="745">
        <v>456499</v>
      </c>
      <c r="E900" s="745">
        <v>56400</v>
      </c>
      <c r="F900" s="745">
        <v>41798.980000000003</v>
      </c>
      <c r="G900" s="745"/>
      <c r="H900" s="745"/>
      <c r="I900" s="745"/>
      <c r="J900" s="887"/>
      <c r="K900" s="887"/>
      <c r="L900" s="834"/>
      <c r="M900" s="745">
        <v>480000</v>
      </c>
      <c r="N900" s="898"/>
    </row>
    <row r="901" spans="1:14" ht="24.95" customHeight="1" x14ac:dyDescent="0.25">
      <c r="A901" s="747"/>
      <c r="B901" s="744" t="s">
        <v>1384</v>
      </c>
      <c r="C901" s="801" t="s">
        <v>1346</v>
      </c>
      <c r="D901" s="745">
        <v>456499</v>
      </c>
      <c r="E901" s="745">
        <v>56400</v>
      </c>
      <c r="F901" s="745">
        <v>41798.980000000003</v>
      </c>
      <c r="G901" s="745"/>
      <c r="H901" s="745"/>
      <c r="I901" s="745"/>
      <c r="J901" s="887"/>
      <c r="K901" s="887"/>
      <c r="L901" s="834"/>
      <c r="M901" s="745">
        <v>480000</v>
      </c>
      <c r="N901" s="898"/>
    </row>
    <row r="902" spans="1:14" ht="24.95" customHeight="1" x14ac:dyDescent="0.25">
      <c r="A902" s="747"/>
      <c r="B902" s="744" t="s">
        <v>1385</v>
      </c>
      <c r="C902" s="801" t="s">
        <v>1346</v>
      </c>
      <c r="D902" s="745">
        <v>456499</v>
      </c>
      <c r="E902" s="745">
        <v>56400</v>
      </c>
      <c r="F902" s="745">
        <v>41798.980000000003</v>
      </c>
      <c r="G902" s="745"/>
      <c r="H902" s="745"/>
      <c r="I902" s="745"/>
      <c r="J902" s="887"/>
      <c r="K902" s="887"/>
      <c r="L902" s="834"/>
      <c r="M902" s="745">
        <v>480000</v>
      </c>
      <c r="N902" s="898"/>
    </row>
    <row r="903" spans="1:14" ht="24.95" customHeight="1" x14ac:dyDescent="0.25">
      <c r="A903" s="747"/>
      <c r="B903" s="744" t="s">
        <v>1386</v>
      </c>
      <c r="C903" s="801" t="s">
        <v>1346</v>
      </c>
      <c r="D903" s="745">
        <v>456499</v>
      </c>
      <c r="E903" s="745">
        <v>56400</v>
      </c>
      <c r="F903" s="745">
        <v>41798.980000000003</v>
      </c>
      <c r="G903" s="745"/>
      <c r="H903" s="745"/>
      <c r="I903" s="745"/>
      <c r="J903" s="887"/>
      <c r="K903" s="887"/>
      <c r="L903" s="834"/>
      <c r="M903" s="745">
        <v>480000</v>
      </c>
      <c r="N903" s="898"/>
    </row>
    <row r="904" spans="1:14" ht="24.95" customHeight="1" thickBot="1" x14ac:dyDescent="0.3">
      <c r="A904" s="749"/>
      <c r="B904" s="750" t="s">
        <v>1387</v>
      </c>
      <c r="C904" s="851" t="s">
        <v>1346</v>
      </c>
      <c r="D904" s="751">
        <v>456499</v>
      </c>
      <c r="E904" s="751">
        <v>56400</v>
      </c>
      <c r="F904" s="751">
        <v>41798.980000000003</v>
      </c>
      <c r="G904" s="751"/>
      <c r="H904" s="751"/>
      <c r="I904" s="751"/>
      <c r="J904" s="1120"/>
      <c r="K904" s="1120"/>
      <c r="L904" s="837"/>
      <c r="M904" s="751">
        <v>480000</v>
      </c>
      <c r="N904" s="914"/>
    </row>
    <row r="905" spans="1:14" ht="24.95" customHeight="1" thickBot="1" x14ac:dyDescent="0.3">
      <c r="A905" s="1344" t="s">
        <v>993</v>
      </c>
      <c r="B905" s="1345"/>
      <c r="C905" s="1113"/>
      <c r="D905" s="917">
        <f>SUM(D875:D904)</f>
        <v>12945201.439999999</v>
      </c>
      <c r="E905" s="917">
        <f t="shared" ref="E905:N905" si="239">SUM(E875:E904)</f>
        <v>1692000</v>
      </c>
      <c r="F905" s="917">
        <f t="shared" si="239"/>
        <v>1298710.4599999997</v>
      </c>
      <c r="G905" s="917">
        <f t="shared" si="239"/>
        <v>0</v>
      </c>
      <c r="H905" s="917">
        <f t="shared" si="239"/>
        <v>0</v>
      </c>
      <c r="I905" s="917">
        <f t="shared" si="239"/>
        <v>0</v>
      </c>
      <c r="J905" s="917">
        <f t="shared" si="239"/>
        <v>0</v>
      </c>
      <c r="K905" s="917">
        <f t="shared" si="239"/>
        <v>0</v>
      </c>
      <c r="L905" s="917">
        <f t="shared" si="239"/>
        <v>0</v>
      </c>
      <c r="M905" s="917">
        <f t="shared" si="239"/>
        <v>14400000</v>
      </c>
      <c r="N905" s="917">
        <f t="shared" si="239"/>
        <v>0</v>
      </c>
    </row>
    <row r="906" spans="1:14" ht="24.95" customHeight="1" x14ac:dyDescent="0.25">
      <c r="A906" s="763">
        <v>3</v>
      </c>
      <c r="B906" s="739" t="s">
        <v>1388</v>
      </c>
      <c r="C906" s="843" t="s">
        <v>1036</v>
      </c>
      <c r="D906" s="740">
        <v>1106640</v>
      </c>
      <c r="E906" s="740">
        <v>56400</v>
      </c>
      <c r="F906" s="740">
        <v>80748</v>
      </c>
      <c r="G906" s="740"/>
      <c r="H906" s="740"/>
      <c r="I906" s="740"/>
      <c r="J906" s="893"/>
      <c r="K906" s="893"/>
      <c r="L906" s="894"/>
      <c r="M906" s="814">
        <v>480000</v>
      </c>
      <c r="N906" s="902"/>
    </row>
    <row r="907" spans="1:14" ht="24.95" customHeight="1" x14ac:dyDescent="0.25">
      <c r="A907" s="763"/>
      <c r="B907" s="739" t="s">
        <v>1389</v>
      </c>
      <c r="C907" s="843" t="s">
        <v>1036</v>
      </c>
      <c r="D907" s="740">
        <v>1106640</v>
      </c>
      <c r="E907" s="740">
        <v>56400</v>
      </c>
      <c r="F907" s="740">
        <v>80748</v>
      </c>
      <c r="G907" s="740"/>
      <c r="H907" s="740"/>
      <c r="I907" s="740"/>
      <c r="J907" s="893"/>
      <c r="K907" s="893"/>
      <c r="L907" s="894"/>
      <c r="M907" s="814">
        <v>480000</v>
      </c>
      <c r="N907" s="902"/>
    </row>
    <row r="908" spans="1:14" ht="24.95" customHeight="1" x14ac:dyDescent="0.25">
      <c r="A908" s="763"/>
      <c r="B908" s="739" t="s">
        <v>1390</v>
      </c>
      <c r="C908" s="843" t="s">
        <v>1036</v>
      </c>
      <c r="D908" s="740">
        <v>1106640</v>
      </c>
      <c r="E908" s="740">
        <v>56400</v>
      </c>
      <c r="F908" s="740">
        <v>80748</v>
      </c>
      <c r="G908" s="740"/>
      <c r="H908" s="740"/>
      <c r="I908" s="740"/>
      <c r="J908" s="893"/>
      <c r="K908" s="893"/>
      <c r="L908" s="894"/>
      <c r="M908" s="814">
        <v>480000</v>
      </c>
      <c r="N908" s="902"/>
    </row>
    <row r="909" spans="1:14" ht="24.95" customHeight="1" x14ac:dyDescent="0.25">
      <c r="A909" s="763"/>
      <c r="B909" s="739" t="s">
        <v>1391</v>
      </c>
      <c r="C909" s="843" t="s">
        <v>970</v>
      </c>
      <c r="D909" s="740">
        <v>1397052</v>
      </c>
      <c r="E909" s="740">
        <v>56400</v>
      </c>
      <c r="F909" s="740">
        <v>103452</v>
      </c>
      <c r="G909" s="740"/>
      <c r="H909" s="740"/>
      <c r="I909" s="740"/>
      <c r="J909" s="893"/>
      <c r="K909" s="893"/>
      <c r="L909" s="894"/>
      <c r="M909" s="814">
        <v>480000</v>
      </c>
      <c r="N909" s="902"/>
    </row>
    <row r="910" spans="1:14" ht="24.95" customHeight="1" x14ac:dyDescent="0.25">
      <c r="A910" s="763"/>
      <c r="B910" s="739" t="s">
        <v>1391</v>
      </c>
      <c r="C910" s="843" t="s">
        <v>970</v>
      </c>
      <c r="D910" s="740">
        <v>1397052</v>
      </c>
      <c r="E910" s="740">
        <v>56400</v>
      </c>
      <c r="F910" s="740">
        <v>103452</v>
      </c>
      <c r="G910" s="740"/>
      <c r="H910" s="740"/>
      <c r="I910" s="740"/>
      <c r="J910" s="893"/>
      <c r="K910" s="893"/>
      <c r="L910" s="894"/>
      <c r="M910" s="814">
        <v>480000</v>
      </c>
      <c r="N910" s="902"/>
    </row>
    <row r="911" spans="1:14" ht="24.95" customHeight="1" x14ac:dyDescent="0.25">
      <c r="A911" s="763"/>
      <c r="B911" s="739" t="s">
        <v>1392</v>
      </c>
      <c r="C911" s="843" t="s">
        <v>970</v>
      </c>
      <c r="D911" s="740">
        <v>1397052</v>
      </c>
      <c r="E911" s="740">
        <v>56400</v>
      </c>
      <c r="F911" s="740">
        <v>103452</v>
      </c>
      <c r="G911" s="740"/>
      <c r="H911" s="740"/>
      <c r="I911" s="740"/>
      <c r="J911" s="893"/>
      <c r="K911" s="893"/>
      <c r="L911" s="894"/>
      <c r="M911" s="814">
        <v>480000</v>
      </c>
      <c r="N911" s="902"/>
    </row>
    <row r="912" spans="1:14" ht="24.95" customHeight="1" x14ac:dyDescent="0.25">
      <c r="A912" s="763"/>
      <c r="B912" s="739" t="s">
        <v>1393</v>
      </c>
      <c r="C912" s="843" t="s">
        <v>1396</v>
      </c>
      <c r="D912" s="740">
        <v>1420656</v>
      </c>
      <c r="E912" s="740">
        <v>56400</v>
      </c>
      <c r="F912" s="740">
        <v>104880</v>
      </c>
      <c r="G912" s="740"/>
      <c r="H912" s="740"/>
      <c r="I912" s="740"/>
      <c r="J912" s="893"/>
      <c r="K912" s="893"/>
      <c r="L912" s="894"/>
      <c r="M912" s="814">
        <v>480000</v>
      </c>
      <c r="N912" s="902"/>
    </row>
    <row r="913" spans="1:14" ht="24.95" customHeight="1" x14ac:dyDescent="0.25">
      <c r="A913" s="763"/>
      <c r="B913" s="739" t="s">
        <v>1397</v>
      </c>
      <c r="C913" s="843" t="s">
        <v>1396</v>
      </c>
      <c r="D913" s="740">
        <v>1420656</v>
      </c>
      <c r="E913" s="740">
        <v>56400</v>
      </c>
      <c r="F913" s="740">
        <v>104880</v>
      </c>
      <c r="G913" s="740"/>
      <c r="H913" s="740"/>
      <c r="I913" s="740"/>
      <c r="J913" s="893"/>
      <c r="K913" s="893"/>
      <c r="L913" s="894"/>
      <c r="M913" s="814">
        <v>480000</v>
      </c>
      <c r="N913" s="902"/>
    </row>
    <row r="914" spans="1:14" ht="24.95" customHeight="1" x14ac:dyDescent="0.25">
      <c r="A914" s="763"/>
      <c r="B914" s="739" t="s">
        <v>1394</v>
      </c>
      <c r="C914" s="843" t="s">
        <v>976</v>
      </c>
      <c r="D914" s="740">
        <v>1538784</v>
      </c>
      <c r="E914" s="740">
        <v>56400</v>
      </c>
      <c r="F914" s="740">
        <v>113772</v>
      </c>
      <c r="G914" s="740"/>
      <c r="H914" s="740"/>
      <c r="I914" s="740"/>
      <c r="J914" s="893"/>
      <c r="K914" s="893"/>
      <c r="L914" s="894"/>
      <c r="M914" s="814">
        <v>480000</v>
      </c>
      <c r="N914" s="902"/>
    </row>
    <row r="915" spans="1:14" ht="24.95" customHeight="1" x14ac:dyDescent="0.25">
      <c r="A915" s="763"/>
      <c r="B915" s="739" t="s">
        <v>1395</v>
      </c>
      <c r="C915" s="843" t="s">
        <v>976</v>
      </c>
      <c r="D915" s="740">
        <v>1538784</v>
      </c>
      <c r="E915" s="740">
        <v>56400</v>
      </c>
      <c r="F915" s="740">
        <v>113772</v>
      </c>
      <c r="G915" s="740"/>
      <c r="H915" s="740"/>
      <c r="I915" s="740"/>
      <c r="J915" s="893"/>
      <c r="K915" s="893"/>
      <c r="L915" s="894"/>
      <c r="M915" s="814">
        <v>480000</v>
      </c>
      <c r="N915" s="902"/>
    </row>
    <row r="916" spans="1:14" ht="24.95" customHeight="1" x14ac:dyDescent="0.25">
      <c r="A916" s="763"/>
      <c r="B916" s="739" t="s">
        <v>1398</v>
      </c>
      <c r="C916" s="843" t="s">
        <v>1400</v>
      </c>
      <c r="D916" s="740">
        <v>1638828</v>
      </c>
      <c r="E916" s="740">
        <v>56400</v>
      </c>
      <c r="F916" s="740">
        <v>126888</v>
      </c>
      <c r="G916" s="740"/>
      <c r="H916" s="740"/>
      <c r="I916" s="740"/>
      <c r="J916" s="893"/>
      <c r="K916" s="893"/>
      <c r="L916" s="894"/>
      <c r="M916" s="814">
        <v>480000</v>
      </c>
      <c r="N916" s="902"/>
    </row>
    <row r="917" spans="1:14" ht="24.95" customHeight="1" thickBot="1" x14ac:dyDescent="0.3">
      <c r="A917" s="763"/>
      <c r="B917" s="739" t="s">
        <v>1399</v>
      </c>
      <c r="C917" s="843" t="s">
        <v>1400</v>
      </c>
      <c r="D917" s="740">
        <v>1638828</v>
      </c>
      <c r="E917" s="740">
        <v>56400</v>
      </c>
      <c r="F917" s="740">
        <v>126888</v>
      </c>
      <c r="G917" s="740"/>
      <c r="H917" s="740"/>
      <c r="I917" s="740"/>
      <c r="J917" s="893"/>
      <c r="K917" s="893"/>
      <c r="L917" s="894"/>
      <c r="M917" s="814">
        <v>480000</v>
      </c>
      <c r="N917" s="902"/>
    </row>
    <row r="918" spans="1:14" ht="24.95" customHeight="1" thickBot="1" x14ac:dyDescent="0.3">
      <c r="A918" s="798"/>
      <c r="B918" s="779" t="s">
        <v>1017</v>
      </c>
      <c r="C918" s="779"/>
      <c r="D918" s="771">
        <f t="shared" ref="D918:M918" si="240">SUM(D906:D917)</f>
        <v>16707612</v>
      </c>
      <c r="E918" s="771">
        <f t="shared" si="240"/>
        <v>676800</v>
      </c>
      <c r="F918" s="771">
        <f t="shared" si="240"/>
        <v>1243680</v>
      </c>
      <c r="G918" s="771">
        <f t="shared" si="240"/>
        <v>0</v>
      </c>
      <c r="H918" s="771">
        <f t="shared" si="240"/>
        <v>0</v>
      </c>
      <c r="I918" s="771">
        <f t="shared" si="240"/>
        <v>0</v>
      </c>
      <c r="J918" s="771">
        <f t="shared" si="240"/>
        <v>0</v>
      </c>
      <c r="K918" s="771">
        <f t="shared" si="240"/>
        <v>0</v>
      </c>
      <c r="L918" s="771">
        <f t="shared" si="240"/>
        <v>0</v>
      </c>
      <c r="M918" s="771">
        <f t="shared" si="240"/>
        <v>5760000</v>
      </c>
      <c r="N918" s="901"/>
    </row>
    <row r="919" spans="1:14" ht="24.95" customHeight="1" x14ac:dyDescent="0.25">
      <c r="A919" s="1055"/>
      <c r="B919" s="904" t="s">
        <v>1401</v>
      </c>
      <c r="C919" s="905" t="s">
        <v>929</v>
      </c>
      <c r="D919" s="814">
        <v>3954579</v>
      </c>
      <c r="E919" s="814">
        <v>56400</v>
      </c>
      <c r="F919" s="814">
        <v>224647</v>
      </c>
      <c r="G919" s="1014"/>
      <c r="H919" s="1014"/>
      <c r="I919" s="1014"/>
      <c r="J919" s="768"/>
      <c r="K919" s="768"/>
      <c r="L919" s="1014"/>
      <c r="M919" s="814">
        <v>480000</v>
      </c>
      <c r="N919" s="908"/>
    </row>
    <row r="920" spans="1:14" ht="24.95" customHeight="1" x14ac:dyDescent="0.25">
      <c r="A920" s="1055"/>
      <c r="B920" s="904" t="s">
        <v>1402</v>
      </c>
      <c r="C920" s="905" t="s">
        <v>929</v>
      </c>
      <c r="D920" s="814">
        <v>3954579</v>
      </c>
      <c r="E920" s="814">
        <v>56400</v>
      </c>
      <c r="F920" s="814">
        <v>224647</v>
      </c>
      <c r="G920" s="1014"/>
      <c r="H920" s="1014"/>
      <c r="I920" s="1014"/>
      <c r="J920" s="768"/>
      <c r="K920" s="768"/>
      <c r="L920" s="1014"/>
      <c r="M920" s="814">
        <v>480000</v>
      </c>
      <c r="N920" s="908"/>
    </row>
    <row r="921" spans="1:14" ht="24.95" customHeight="1" thickBot="1" x14ac:dyDescent="0.3">
      <c r="A921" s="1055"/>
      <c r="B921" s="904" t="s">
        <v>1403</v>
      </c>
      <c r="C921" s="905" t="s">
        <v>929</v>
      </c>
      <c r="D921" s="814">
        <v>3954579</v>
      </c>
      <c r="E921" s="814">
        <v>56400</v>
      </c>
      <c r="F921" s="814">
        <v>224647</v>
      </c>
      <c r="G921" s="1014"/>
      <c r="H921" s="1014"/>
      <c r="I921" s="1014"/>
      <c r="J921" s="768"/>
      <c r="K921" s="768"/>
      <c r="L921" s="1014"/>
      <c r="M921" s="814">
        <v>480000</v>
      </c>
      <c r="N921" s="908"/>
    </row>
    <row r="922" spans="1:14" ht="24.95" customHeight="1" thickBot="1" x14ac:dyDescent="0.3">
      <c r="A922" s="1330" t="s">
        <v>933</v>
      </c>
      <c r="B922" s="1331"/>
      <c r="C922" s="779"/>
      <c r="D922" s="771">
        <f>SUM(D919:D921)</f>
        <v>11863737</v>
      </c>
      <c r="E922" s="771">
        <f t="shared" ref="E922:N922" si="241">SUM(E919:E921)</f>
        <v>169200</v>
      </c>
      <c r="F922" s="771">
        <f t="shared" si="241"/>
        <v>673941</v>
      </c>
      <c r="G922" s="771">
        <f t="shared" si="241"/>
        <v>0</v>
      </c>
      <c r="H922" s="771">
        <f t="shared" si="241"/>
        <v>0</v>
      </c>
      <c r="I922" s="771">
        <f t="shared" si="241"/>
        <v>0</v>
      </c>
      <c r="J922" s="771">
        <f t="shared" si="241"/>
        <v>0</v>
      </c>
      <c r="K922" s="771">
        <f t="shared" si="241"/>
        <v>0</v>
      </c>
      <c r="L922" s="771">
        <f t="shared" si="241"/>
        <v>0</v>
      </c>
      <c r="M922" s="771">
        <f t="shared" si="241"/>
        <v>1440000</v>
      </c>
      <c r="N922" s="771">
        <f t="shared" si="241"/>
        <v>0</v>
      </c>
    </row>
    <row r="923" spans="1:14" ht="24.95" customHeight="1" thickBot="1" x14ac:dyDescent="0.35">
      <c r="A923" s="1341" t="s">
        <v>1404</v>
      </c>
      <c r="B923" s="1342"/>
      <c r="C923" s="1342"/>
      <c r="D923" s="1342"/>
      <c r="E923" s="1342"/>
      <c r="F923" s="1342"/>
      <c r="G923" s="1342"/>
      <c r="H923" s="1342"/>
      <c r="I923" s="1342"/>
      <c r="J923" s="1342"/>
      <c r="K923" s="1342"/>
      <c r="L923" s="1342"/>
      <c r="M923" s="1342"/>
      <c r="N923" s="1343"/>
    </row>
    <row r="924" spans="1:14" ht="24.95" customHeight="1" x14ac:dyDescent="0.3">
      <c r="A924" s="794">
        <v>1</v>
      </c>
      <c r="B924" s="795" t="s">
        <v>1405</v>
      </c>
      <c r="C924" s="849" t="s">
        <v>1355</v>
      </c>
      <c r="D924" s="796">
        <v>409324.92</v>
      </c>
      <c r="E924" s="796">
        <v>56400</v>
      </c>
      <c r="F924" s="796">
        <v>42925.08</v>
      </c>
      <c r="G924" s="796"/>
      <c r="H924" s="796"/>
      <c r="I924" s="796"/>
      <c r="J924" s="1047"/>
      <c r="K924" s="1047"/>
      <c r="L924" s="1047"/>
      <c r="M924" s="1048">
        <v>480000</v>
      </c>
      <c r="N924" s="1049"/>
    </row>
    <row r="925" spans="1:14" ht="24.95" customHeight="1" thickBot="1" x14ac:dyDescent="0.35">
      <c r="A925" s="766"/>
      <c r="B925" s="767" t="s">
        <v>1392</v>
      </c>
      <c r="C925" s="802" t="s">
        <v>976</v>
      </c>
      <c r="D925" s="768">
        <v>1538784</v>
      </c>
      <c r="E925" s="768">
        <v>56400</v>
      </c>
      <c r="F925" s="768">
        <v>113772</v>
      </c>
      <c r="G925" s="768"/>
      <c r="H925" s="768"/>
      <c r="I925" s="768"/>
      <c r="J925" s="1090"/>
      <c r="K925" s="1090"/>
      <c r="L925" s="1090"/>
      <c r="M925" s="1121">
        <v>480000</v>
      </c>
      <c r="N925" s="1122"/>
    </row>
    <row r="926" spans="1:14" ht="24.95" customHeight="1" thickBot="1" x14ac:dyDescent="0.35">
      <c r="A926" s="1347" t="s">
        <v>993</v>
      </c>
      <c r="B926" s="1348"/>
      <c r="C926" s="1089"/>
      <c r="D926" s="1123">
        <f t="shared" ref="D926:N926" si="242">SUM(D924:D925)</f>
        <v>1948108.92</v>
      </c>
      <c r="E926" s="1123">
        <f t="shared" si="242"/>
        <v>112800</v>
      </c>
      <c r="F926" s="1123">
        <f t="shared" si="242"/>
        <v>156697.08000000002</v>
      </c>
      <c r="G926" s="1123">
        <f t="shared" si="242"/>
        <v>0</v>
      </c>
      <c r="H926" s="1123">
        <f t="shared" si="242"/>
        <v>0</v>
      </c>
      <c r="I926" s="1123">
        <f t="shared" si="242"/>
        <v>0</v>
      </c>
      <c r="J926" s="1123">
        <f t="shared" si="242"/>
        <v>0</v>
      </c>
      <c r="K926" s="1123">
        <f t="shared" si="242"/>
        <v>0</v>
      </c>
      <c r="L926" s="1123">
        <f t="shared" si="242"/>
        <v>0</v>
      </c>
      <c r="M926" s="1123">
        <f t="shared" si="242"/>
        <v>960000</v>
      </c>
      <c r="N926" s="1124">
        <f t="shared" si="242"/>
        <v>0</v>
      </c>
    </row>
    <row r="927" spans="1:14" ht="24.75" x14ac:dyDescent="0.5">
      <c r="A927" s="1339" t="s">
        <v>1065</v>
      </c>
      <c r="B927" s="1339"/>
      <c r="C927" s="1339"/>
      <c r="D927" s="1339"/>
      <c r="E927" s="1339"/>
      <c r="F927" s="1339"/>
      <c r="G927" s="1339"/>
      <c r="H927" s="1339"/>
      <c r="I927" s="1339"/>
      <c r="J927" s="1339"/>
      <c r="K927" s="1339"/>
      <c r="L927" s="1339"/>
      <c r="M927" s="1339"/>
      <c r="N927" s="1339"/>
    </row>
    <row r="928" spans="1:14" ht="18" x14ac:dyDescent="0.25">
      <c r="A928" s="1296" t="s">
        <v>896</v>
      </c>
      <c r="B928" s="1296"/>
      <c r="C928" s="1296"/>
      <c r="D928" s="1296"/>
      <c r="E928" s="1296"/>
      <c r="F928" s="1296"/>
      <c r="G928" s="1296"/>
      <c r="H928" s="1296"/>
      <c r="I928" s="1296"/>
      <c r="J928" s="1296"/>
      <c r="K928" s="1296"/>
      <c r="L928" s="1296"/>
      <c r="M928" s="1296"/>
      <c r="N928" s="1296"/>
    </row>
    <row r="929" spans="1:14" ht="18" x14ac:dyDescent="0.25">
      <c r="A929" s="1332" t="s">
        <v>1023</v>
      </c>
      <c r="B929" s="1332"/>
      <c r="C929" s="1332"/>
      <c r="D929" s="1332"/>
      <c r="E929" s="1332"/>
      <c r="F929" s="1332"/>
      <c r="G929" s="1332"/>
      <c r="H929" s="1332"/>
      <c r="I929" s="1332"/>
      <c r="J929" s="1332"/>
      <c r="K929" s="1332"/>
      <c r="L929" s="1332"/>
      <c r="M929" s="1332"/>
      <c r="N929" s="1332"/>
    </row>
    <row r="930" spans="1:14" ht="19.5" thickBot="1" x14ac:dyDescent="0.35">
      <c r="A930" s="1320" t="s">
        <v>1024</v>
      </c>
      <c r="B930" s="1320"/>
      <c r="C930" s="1320"/>
      <c r="D930" s="1320"/>
      <c r="E930" s="1320"/>
      <c r="F930" s="1320"/>
      <c r="G930" s="1320"/>
      <c r="H930" s="1320"/>
      <c r="I930" s="1320"/>
      <c r="J930" s="85"/>
      <c r="K930" s="85"/>
    </row>
    <row r="931" spans="1:14" ht="57" thickBot="1" x14ac:dyDescent="0.35">
      <c r="A931" s="960" t="s">
        <v>915</v>
      </c>
      <c r="B931" s="846" t="s">
        <v>916</v>
      </c>
      <c r="C931" s="846" t="s">
        <v>917</v>
      </c>
      <c r="D931" s="847" t="s">
        <v>918</v>
      </c>
      <c r="E931" s="847" t="s">
        <v>919</v>
      </c>
      <c r="F931" s="847" t="s">
        <v>920</v>
      </c>
      <c r="G931" s="847" t="s">
        <v>921</v>
      </c>
      <c r="H931" s="847" t="s">
        <v>902</v>
      </c>
      <c r="I931" s="847" t="s">
        <v>922</v>
      </c>
      <c r="J931" s="848" t="s">
        <v>923</v>
      </c>
      <c r="K931" s="761" t="s">
        <v>924</v>
      </c>
      <c r="L931" s="761" t="s">
        <v>925</v>
      </c>
      <c r="M931" s="886" t="s">
        <v>926</v>
      </c>
      <c r="N931" s="761" t="s">
        <v>909</v>
      </c>
    </row>
    <row r="932" spans="1:14" ht="19.5" thickBot="1" x14ac:dyDescent="0.35">
      <c r="A932" s="960">
        <v>1</v>
      </c>
      <c r="B932" s="846" t="s">
        <v>1406</v>
      </c>
      <c r="C932" s="846" t="s">
        <v>1346</v>
      </c>
      <c r="D932" s="847"/>
      <c r="E932" s="847"/>
      <c r="F932" s="847"/>
      <c r="G932" s="847"/>
      <c r="H932" s="847"/>
      <c r="I932" s="847"/>
      <c r="J932" s="848"/>
      <c r="K932" s="848"/>
      <c r="L932" s="848"/>
      <c r="M932" s="848"/>
      <c r="N932" s="761"/>
    </row>
    <row r="933" spans="1:14" ht="19.5" thickBot="1" x14ac:dyDescent="0.35">
      <c r="A933" s="1349" t="s">
        <v>993</v>
      </c>
      <c r="B933" s="1350"/>
      <c r="C933" s="734"/>
      <c r="D933" s="759"/>
      <c r="E933" s="759"/>
      <c r="F933" s="759"/>
      <c r="G933" s="759"/>
      <c r="H933" s="759"/>
      <c r="I933" s="759"/>
      <c r="J933" s="760"/>
      <c r="K933" s="760"/>
      <c r="L933" s="760"/>
      <c r="M933" s="760"/>
      <c r="N933" s="762"/>
    </row>
    <row r="934" spans="1:14" ht="18.75" x14ac:dyDescent="0.3">
      <c r="A934" s="1098"/>
      <c r="B934" s="1095" t="s">
        <v>928</v>
      </c>
      <c r="C934" s="823" t="s">
        <v>1036</v>
      </c>
      <c r="D934" s="740">
        <v>259103</v>
      </c>
      <c r="E934" s="740">
        <f t="shared" ref="E934:E935" si="243">D934*35%</f>
        <v>90686.049999999988</v>
      </c>
      <c r="F934" s="740">
        <f t="shared" ref="F934:F935" si="244">D934*20%</f>
        <v>51820.600000000006</v>
      </c>
      <c r="G934" s="740">
        <v>5401</v>
      </c>
      <c r="H934" s="740">
        <f t="shared" ref="H934:H935" si="245">D934*5%</f>
        <v>12955.150000000001</v>
      </c>
      <c r="I934" s="740">
        <f t="shared" ref="I934:I935" si="246">D934*5%+64915.68</f>
        <v>77870.83</v>
      </c>
      <c r="J934" s="740"/>
      <c r="K934" s="740"/>
      <c r="L934" s="894"/>
      <c r="M934" s="740">
        <v>480000</v>
      </c>
      <c r="N934" s="1096"/>
    </row>
    <row r="935" spans="1:14" ht="18.75" x14ac:dyDescent="0.3">
      <c r="A935" s="1094">
        <v>2</v>
      </c>
      <c r="B935" s="1092" t="s">
        <v>1407</v>
      </c>
      <c r="C935" s="825" t="s">
        <v>1036</v>
      </c>
      <c r="D935" s="745">
        <v>259103</v>
      </c>
      <c r="E935" s="745">
        <f t="shared" si="243"/>
        <v>90686.049999999988</v>
      </c>
      <c r="F935" s="745">
        <f t="shared" si="244"/>
        <v>51820.600000000006</v>
      </c>
      <c r="G935" s="745">
        <v>5401</v>
      </c>
      <c r="H935" s="745">
        <f t="shared" si="245"/>
        <v>12955.150000000001</v>
      </c>
      <c r="I935" s="745">
        <f t="shared" si="246"/>
        <v>77870.83</v>
      </c>
      <c r="J935" s="745"/>
      <c r="K935" s="745"/>
      <c r="L935" s="834"/>
      <c r="M935" s="740">
        <v>480000</v>
      </c>
      <c r="N935" s="1093"/>
    </row>
    <row r="936" spans="1:14" ht="18.75" x14ac:dyDescent="0.3">
      <c r="A936" s="1094">
        <v>3</v>
      </c>
      <c r="B936" s="1092" t="s">
        <v>1408</v>
      </c>
      <c r="C936" s="825" t="s">
        <v>970</v>
      </c>
      <c r="D936" s="745">
        <v>358123</v>
      </c>
      <c r="E936" s="745">
        <f>D936*35%</f>
        <v>125343.04999999999</v>
      </c>
      <c r="F936" s="745">
        <f>D936*20%</f>
        <v>71624.600000000006</v>
      </c>
      <c r="G936" s="745">
        <v>7560</v>
      </c>
      <c r="H936" s="745">
        <f>D936*5%</f>
        <v>17906.150000000001</v>
      </c>
      <c r="I936" s="745">
        <f>D936*5%+24000</f>
        <v>41906.15</v>
      </c>
      <c r="J936" s="834"/>
      <c r="K936" s="834"/>
      <c r="L936" s="834"/>
      <c r="M936" s="740">
        <v>480000</v>
      </c>
      <c r="N936" s="1093"/>
    </row>
    <row r="937" spans="1:14" ht="18.75" x14ac:dyDescent="0.3">
      <c r="A937" s="1094">
        <v>4</v>
      </c>
      <c r="B937" s="1092" t="s">
        <v>1409</v>
      </c>
      <c r="C937" s="825" t="s">
        <v>1030</v>
      </c>
      <c r="D937" s="745">
        <v>411912.84</v>
      </c>
      <c r="E937" s="745">
        <f>D937*35%</f>
        <v>144169.49400000001</v>
      </c>
      <c r="F937" s="745">
        <f>D937*20%</f>
        <v>82382.568000000014</v>
      </c>
      <c r="G937" s="745">
        <v>7561</v>
      </c>
      <c r="H937" s="745">
        <f>D937*5%</f>
        <v>20595.642000000003</v>
      </c>
      <c r="I937" s="745">
        <f>D937*5%+64915.68</f>
        <v>85511.322</v>
      </c>
      <c r="J937" s="745"/>
      <c r="K937" s="745"/>
      <c r="L937" s="834"/>
      <c r="M937" s="740">
        <v>480000</v>
      </c>
      <c r="N937" s="1093"/>
    </row>
    <row r="938" spans="1:14" ht="18.75" x14ac:dyDescent="0.3">
      <c r="A938" s="1094">
        <v>5</v>
      </c>
      <c r="B938" s="1092" t="s">
        <v>1410</v>
      </c>
      <c r="C938" s="1097" t="s">
        <v>1026</v>
      </c>
      <c r="D938" s="745">
        <v>411912.84</v>
      </c>
      <c r="E938" s="745">
        <f>D938*35%</f>
        <v>144169.49400000001</v>
      </c>
      <c r="F938" s="745">
        <f>D938*20%</f>
        <v>82382.568000000014</v>
      </c>
      <c r="G938" s="745">
        <v>7561</v>
      </c>
      <c r="H938" s="745">
        <f>D938*5%</f>
        <v>20595.642000000003</v>
      </c>
      <c r="I938" s="745">
        <f>D938*5%+64915.68</f>
        <v>85511.322</v>
      </c>
      <c r="J938" s="947"/>
      <c r="K938" s="947"/>
      <c r="L938" s="947"/>
      <c r="M938" s="740">
        <v>480000</v>
      </c>
      <c r="N938" s="1093"/>
    </row>
    <row r="939" spans="1:14" ht="24.95" customHeight="1" thickBot="1" x14ac:dyDescent="0.35">
      <c r="A939" s="766">
        <v>6</v>
      </c>
      <c r="B939" s="767" t="s">
        <v>1411</v>
      </c>
      <c r="C939" s="910" t="s">
        <v>1027</v>
      </c>
      <c r="D939" s="768">
        <v>400954</v>
      </c>
      <c r="E939" s="768">
        <f>D939*35%</f>
        <v>140333.9</v>
      </c>
      <c r="F939" s="768">
        <f>D939*20%</f>
        <v>80190.8</v>
      </c>
      <c r="G939" s="768">
        <v>7560</v>
      </c>
      <c r="H939" s="768">
        <f>D939*5%</f>
        <v>20047.7</v>
      </c>
      <c r="I939" s="768">
        <f>D939*5%+24000</f>
        <v>44047.7</v>
      </c>
      <c r="J939" s="827"/>
      <c r="K939" s="827"/>
      <c r="L939" s="889"/>
      <c r="M939" s="740">
        <v>480000</v>
      </c>
      <c r="N939" s="899"/>
    </row>
    <row r="940" spans="1:14" ht="24.95" customHeight="1" thickBot="1" x14ac:dyDescent="0.3">
      <c r="A940" s="1305" t="s">
        <v>1017</v>
      </c>
      <c r="B940" s="1306"/>
      <c r="C940" s="909"/>
      <c r="D940" s="841">
        <f>SUM(D934:D939)</f>
        <v>2101108.6800000002</v>
      </c>
      <c r="E940" s="841">
        <f t="shared" ref="E940:M940" si="247">SUM(E934:E939)</f>
        <v>735388.03800000006</v>
      </c>
      <c r="F940" s="841">
        <f t="shared" si="247"/>
        <v>420221.73600000003</v>
      </c>
      <c r="G940" s="841">
        <f t="shared" si="247"/>
        <v>41044</v>
      </c>
      <c r="H940" s="841">
        <f t="shared" si="247"/>
        <v>105055.43400000001</v>
      </c>
      <c r="I940" s="841">
        <f t="shared" si="247"/>
        <v>412718.15399999998</v>
      </c>
      <c r="J940" s="841">
        <f t="shared" si="247"/>
        <v>0</v>
      </c>
      <c r="K940" s="841">
        <f t="shared" si="247"/>
        <v>0</v>
      </c>
      <c r="L940" s="841">
        <f t="shared" si="247"/>
        <v>0</v>
      </c>
      <c r="M940" s="841">
        <f t="shared" si="247"/>
        <v>2880000</v>
      </c>
      <c r="N940" s="842">
        <f t="shared" ref="N940" si="248">SUM(N939:N939)</f>
        <v>0</v>
      </c>
    </row>
    <row r="941" spans="1:14" ht="24.95" customHeight="1" thickBot="1" x14ac:dyDescent="0.35">
      <c r="A941" s="1321" t="s">
        <v>1025</v>
      </c>
      <c r="B941" s="1321"/>
      <c r="C941" s="1060"/>
      <c r="D941" s="814"/>
      <c r="E941" s="814"/>
      <c r="F941" s="814"/>
      <c r="G941" s="814"/>
      <c r="H941" s="814"/>
      <c r="I941" s="814"/>
      <c r="J941" s="921"/>
      <c r="K941" s="921"/>
      <c r="L941" s="907"/>
      <c r="M941" s="907"/>
      <c r="N941" s="907"/>
    </row>
    <row r="942" spans="1:14" ht="24.95" customHeight="1" x14ac:dyDescent="0.3">
      <c r="A942" s="1100">
        <v>1</v>
      </c>
      <c r="B942" s="1078" t="s">
        <v>1414</v>
      </c>
      <c r="C942" s="849" t="s">
        <v>970</v>
      </c>
      <c r="D942" s="796">
        <v>358123</v>
      </c>
      <c r="E942" s="796">
        <f t="shared" ref="E942:E943" si="249">D942*35%</f>
        <v>125343.04999999999</v>
      </c>
      <c r="F942" s="796">
        <f t="shared" ref="F942:F943" si="250">D942*20%</f>
        <v>71624.600000000006</v>
      </c>
      <c r="G942" s="796">
        <v>7560</v>
      </c>
      <c r="H942" s="796">
        <f t="shared" ref="H942:H943" si="251">D942*5%</f>
        <v>17906.150000000001</v>
      </c>
      <c r="I942" s="796">
        <f t="shared" ref="I942:I943" si="252">D942*5%+24000</f>
        <v>41906.15</v>
      </c>
      <c r="J942" s="861"/>
      <c r="K942" s="861"/>
      <c r="L942" s="861"/>
      <c r="M942" s="796">
        <v>480000</v>
      </c>
      <c r="N942" s="896"/>
    </row>
    <row r="943" spans="1:14" ht="24.95" customHeight="1" x14ac:dyDescent="0.3">
      <c r="A943" s="1101">
        <v>2</v>
      </c>
      <c r="B943" s="1079" t="s">
        <v>1413</v>
      </c>
      <c r="C943" s="801" t="s">
        <v>970</v>
      </c>
      <c r="D943" s="745">
        <v>358123</v>
      </c>
      <c r="E943" s="745">
        <f t="shared" si="249"/>
        <v>125343.04999999999</v>
      </c>
      <c r="F943" s="745">
        <f t="shared" si="250"/>
        <v>71624.600000000006</v>
      </c>
      <c r="G943" s="745">
        <v>7560</v>
      </c>
      <c r="H943" s="745">
        <f t="shared" si="251"/>
        <v>17906.150000000001</v>
      </c>
      <c r="I943" s="745">
        <f t="shared" si="252"/>
        <v>41906.15</v>
      </c>
      <c r="J943" s="834"/>
      <c r="K943" s="834"/>
      <c r="L943" s="834"/>
      <c r="M943" s="745">
        <v>480000</v>
      </c>
      <c r="N943" s="898"/>
    </row>
    <row r="944" spans="1:14" ht="24.95" customHeight="1" x14ac:dyDescent="0.3">
      <c r="A944" s="1101">
        <v>3</v>
      </c>
      <c r="B944" s="1079" t="s">
        <v>1415</v>
      </c>
      <c r="C944" s="801" t="s">
        <v>970</v>
      </c>
      <c r="D944" s="745">
        <v>358123</v>
      </c>
      <c r="E944" s="745">
        <f>D944*35%</f>
        <v>125343.04999999999</v>
      </c>
      <c r="F944" s="745">
        <f>D944*20%</f>
        <v>71624.600000000006</v>
      </c>
      <c r="G944" s="745">
        <v>7560</v>
      </c>
      <c r="H944" s="745">
        <f>D944*5%</f>
        <v>17906.150000000001</v>
      </c>
      <c r="I944" s="745">
        <f>D944*5%+24000</f>
        <v>41906.15</v>
      </c>
      <c r="J944" s="834"/>
      <c r="K944" s="834"/>
      <c r="L944" s="834"/>
      <c r="M944" s="745">
        <v>480000</v>
      </c>
      <c r="N944" s="898"/>
    </row>
    <row r="945" spans="1:14" ht="24.95" customHeight="1" x14ac:dyDescent="0.3">
      <c r="A945" s="1101">
        <v>4</v>
      </c>
      <c r="B945" s="1079" t="s">
        <v>1416</v>
      </c>
      <c r="C945" s="1099" t="s">
        <v>1412</v>
      </c>
      <c r="D945" s="745">
        <v>452821.44000000006</v>
      </c>
      <c r="E945" s="745">
        <f t="shared" ref="E945:E949" si="253">D945*35%</f>
        <v>158487.50400000002</v>
      </c>
      <c r="F945" s="745">
        <f t="shared" ref="F945:F947" si="254">D945*20%</f>
        <v>90564.288000000015</v>
      </c>
      <c r="G945" s="745">
        <v>7560</v>
      </c>
      <c r="H945" s="745">
        <f t="shared" ref="H945:H947" si="255">D945*5%</f>
        <v>22641.072000000004</v>
      </c>
      <c r="I945" s="745">
        <f t="shared" ref="I945:I947" si="256">D945*5%+24000</f>
        <v>46641.072</v>
      </c>
      <c r="J945" s="826"/>
      <c r="K945" s="826"/>
      <c r="L945" s="834"/>
      <c r="M945" s="745">
        <v>480000</v>
      </c>
      <c r="N945" s="898"/>
    </row>
    <row r="946" spans="1:14" ht="24.95" customHeight="1" x14ac:dyDescent="0.3">
      <c r="A946" s="1101">
        <v>5</v>
      </c>
      <c r="B946" s="1079" t="s">
        <v>1417</v>
      </c>
      <c r="C946" s="1099" t="s">
        <v>1412</v>
      </c>
      <c r="D946" s="745">
        <v>452821.44000000006</v>
      </c>
      <c r="E946" s="745">
        <f t="shared" si="253"/>
        <v>158487.50400000002</v>
      </c>
      <c r="F946" s="745">
        <f t="shared" si="254"/>
        <v>90564.288000000015</v>
      </c>
      <c r="G946" s="745">
        <v>7560</v>
      </c>
      <c r="H946" s="745">
        <f t="shared" si="255"/>
        <v>22641.072000000004</v>
      </c>
      <c r="I946" s="745">
        <f t="shared" si="256"/>
        <v>46641.072</v>
      </c>
      <c r="J946" s="826"/>
      <c r="K946" s="826"/>
      <c r="L946" s="834"/>
      <c r="M946" s="745">
        <v>480000</v>
      </c>
      <c r="N946" s="898"/>
    </row>
    <row r="947" spans="1:14" ht="24.95" customHeight="1" x14ac:dyDescent="0.3">
      <c r="A947" s="1101">
        <v>6</v>
      </c>
      <c r="B947" s="1079" t="s">
        <v>1418</v>
      </c>
      <c r="C947" s="1099" t="s">
        <v>1412</v>
      </c>
      <c r="D947" s="745">
        <v>452821.44000000006</v>
      </c>
      <c r="E947" s="745">
        <f t="shared" si="253"/>
        <v>158487.50400000002</v>
      </c>
      <c r="F947" s="745">
        <f t="shared" si="254"/>
        <v>90564.288000000015</v>
      </c>
      <c r="G947" s="745">
        <v>7560</v>
      </c>
      <c r="H947" s="745">
        <f t="shared" si="255"/>
        <v>22641.072000000004</v>
      </c>
      <c r="I947" s="745">
        <f t="shared" si="256"/>
        <v>46641.072</v>
      </c>
      <c r="J947" s="826"/>
      <c r="K947" s="826"/>
      <c r="L947" s="834"/>
      <c r="M947" s="745">
        <v>480000</v>
      </c>
      <c r="N947" s="898"/>
    </row>
    <row r="948" spans="1:14" ht="24.95" customHeight="1" x14ac:dyDescent="0.3">
      <c r="A948" s="1101">
        <v>7</v>
      </c>
      <c r="B948" s="1079" t="s">
        <v>1419</v>
      </c>
      <c r="C948" s="1099" t="s">
        <v>971</v>
      </c>
      <c r="D948" s="745">
        <v>611989.44000000029</v>
      </c>
      <c r="E948" s="745">
        <f t="shared" si="253"/>
        <v>214196.30400000009</v>
      </c>
      <c r="F948" s="745">
        <f t="shared" ref="F948" si="257">D948*20%</f>
        <v>122397.88800000006</v>
      </c>
      <c r="G948" s="745">
        <v>8640</v>
      </c>
      <c r="H948" s="745">
        <f t="shared" ref="H948" si="258">D948*5%</f>
        <v>30599.472000000016</v>
      </c>
      <c r="I948" s="745">
        <f t="shared" ref="I948" si="259">D948*5%+24000</f>
        <v>54599.472000000016</v>
      </c>
      <c r="J948" s="826"/>
      <c r="K948" s="826"/>
      <c r="L948" s="834"/>
      <c r="M948" s="745">
        <v>480000</v>
      </c>
      <c r="N948" s="898"/>
    </row>
    <row r="949" spans="1:14" ht="24.95" customHeight="1" thickBot="1" x14ac:dyDescent="0.35">
      <c r="A949" s="1102">
        <v>8</v>
      </c>
      <c r="B949" s="750" t="s">
        <v>1420</v>
      </c>
      <c r="C949" s="1103" t="s">
        <v>971</v>
      </c>
      <c r="D949" s="751">
        <v>611989.44000000029</v>
      </c>
      <c r="E949" s="751">
        <f t="shared" si="253"/>
        <v>214196.30400000009</v>
      </c>
      <c r="F949" s="751">
        <f t="shared" ref="F949" si="260">D949*20%</f>
        <v>122397.88800000006</v>
      </c>
      <c r="G949" s="751">
        <v>8640</v>
      </c>
      <c r="H949" s="751">
        <f t="shared" ref="H949" si="261">D949*5%</f>
        <v>30599.472000000016</v>
      </c>
      <c r="I949" s="751">
        <f t="shared" ref="I949" si="262">D949*5%+24000</f>
        <v>54599.472000000016</v>
      </c>
      <c r="J949" s="836"/>
      <c r="K949" s="836"/>
      <c r="L949" s="837"/>
      <c r="M949" s="751">
        <v>480000</v>
      </c>
      <c r="N949" s="914"/>
    </row>
    <row r="950" spans="1:14" ht="24.95" customHeight="1" thickBot="1" x14ac:dyDescent="0.3">
      <c r="A950" s="1303" t="s">
        <v>1017</v>
      </c>
      <c r="B950" s="1304"/>
      <c r="C950" s="915"/>
      <c r="D950" s="917">
        <f>SUM(D942:D949)</f>
        <v>3656812.2000000007</v>
      </c>
      <c r="E950" s="917">
        <f t="shared" ref="E950:N950" si="263">SUM(E942:E949)</f>
        <v>1279884.27</v>
      </c>
      <c r="F950" s="917">
        <f t="shared" si="263"/>
        <v>731362.44000000018</v>
      </c>
      <c r="G950" s="917">
        <f t="shared" si="263"/>
        <v>62640</v>
      </c>
      <c r="H950" s="917">
        <f t="shared" si="263"/>
        <v>182840.61000000004</v>
      </c>
      <c r="I950" s="917">
        <f t="shared" si="263"/>
        <v>374840.61</v>
      </c>
      <c r="J950" s="917">
        <f t="shared" si="263"/>
        <v>0</v>
      </c>
      <c r="K950" s="917">
        <f t="shared" si="263"/>
        <v>0</v>
      </c>
      <c r="L950" s="917">
        <f t="shared" si="263"/>
        <v>0</v>
      </c>
      <c r="M950" s="917">
        <f t="shared" si="263"/>
        <v>3840000</v>
      </c>
      <c r="N950" s="917">
        <f t="shared" si="263"/>
        <v>0</v>
      </c>
    </row>
    <row r="951" spans="1:14" ht="24.95" customHeight="1" x14ac:dyDescent="0.25">
      <c r="A951" s="911">
        <v>9</v>
      </c>
      <c r="B951" s="912" t="s">
        <v>1421</v>
      </c>
      <c r="C951" s="765" t="s">
        <v>1031</v>
      </c>
      <c r="D951" s="745">
        <v>737853.59999999963</v>
      </c>
      <c r="E951" s="745">
        <f t="shared" ref="E951:E955" si="264">D951*35%</f>
        <v>258248.75999999986</v>
      </c>
      <c r="F951" s="745">
        <f t="shared" ref="F951:F955" si="265">D951*20%</f>
        <v>147570.71999999994</v>
      </c>
      <c r="G951" s="745">
        <v>9720</v>
      </c>
      <c r="H951" s="745">
        <f t="shared" ref="H951:H955" si="266">D951*5%</f>
        <v>36892.679999999986</v>
      </c>
      <c r="I951" s="745">
        <f t="shared" ref="I951:I955" si="267">D951*5%+24000</f>
        <v>60892.679999999986</v>
      </c>
      <c r="J951" s="768"/>
      <c r="K951" s="768"/>
      <c r="L951" s="834"/>
      <c r="M951" s="740">
        <v>480000</v>
      </c>
      <c r="N951" s="902"/>
    </row>
    <row r="952" spans="1:14" ht="24.95" customHeight="1" x14ac:dyDescent="0.25">
      <c r="A952" s="817">
        <v>10</v>
      </c>
      <c r="B952" s="744" t="s">
        <v>1422</v>
      </c>
      <c r="C952" s="765" t="s">
        <v>1031</v>
      </c>
      <c r="D952" s="745">
        <v>737853.59999999963</v>
      </c>
      <c r="E952" s="745">
        <f t="shared" si="264"/>
        <v>258248.75999999986</v>
      </c>
      <c r="F952" s="745">
        <f t="shared" si="265"/>
        <v>147570.71999999994</v>
      </c>
      <c r="G952" s="745">
        <v>9720</v>
      </c>
      <c r="H952" s="745">
        <f t="shared" si="266"/>
        <v>36892.679999999986</v>
      </c>
      <c r="I952" s="745">
        <f t="shared" si="267"/>
        <v>60892.679999999986</v>
      </c>
      <c r="J952" s="768"/>
      <c r="K952" s="768"/>
      <c r="L952" s="834"/>
      <c r="M952" s="740">
        <v>480000</v>
      </c>
      <c r="N952" s="898"/>
    </row>
    <row r="953" spans="1:14" ht="24.95" customHeight="1" x14ac:dyDescent="0.25">
      <c r="A953" s="817">
        <v>11</v>
      </c>
      <c r="B953" s="744" t="s">
        <v>1423</v>
      </c>
      <c r="C953" s="765" t="s">
        <v>1031</v>
      </c>
      <c r="D953" s="745">
        <v>737853.59999999963</v>
      </c>
      <c r="E953" s="745">
        <f t="shared" si="264"/>
        <v>258248.75999999986</v>
      </c>
      <c r="F953" s="745">
        <f t="shared" si="265"/>
        <v>147570.71999999994</v>
      </c>
      <c r="G953" s="745">
        <v>9720</v>
      </c>
      <c r="H953" s="745">
        <f t="shared" si="266"/>
        <v>36892.679999999986</v>
      </c>
      <c r="I953" s="745">
        <f t="shared" si="267"/>
        <v>60892.679999999986</v>
      </c>
      <c r="J953" s="768"/>
      <c r="K953" s="768"/>
      <c r="L953" s="834"/>
      <c r="M953" s="740">
        <v>480000</v>
      </c>
      <c r="N953" s="898"/>
    </row>
    <row r="954" spans="1:14" ht="24.95" customHeight="1" x14ac:dyDescent="0.25">
      <c r="A954" s="817">
        <v>12</v>
      </c>
      <c r="B954" s="744" t="s">
        <v>1424</v>
      </c>
      <c r="C954" s="765" t="s">
        <v>1031</v>
      </c>
      <c r="D954" s="745">
        <v>737853.59999999963</v>
      </c>
      <c r="E954" s="745">
        <f t="shared" si="264"/>
        <v>258248.75999999986</v>
      </c>
      <c r="F954" s="745">
        <f t="shared" si="265"/>
        <v>147570.71999999994</v>
      </c>
      <c r="G954" s="745">
        <v>9720</v>
      </c>
      <c r="H954" s="745">
        <f t="shared" si="266"/>
        <v>36892.679999999986</v>
      </c>
      <c r="I954" s="745">
        <f t="shared" si="267"/>
        <v>60892.679999999986</v>
      </c>
      <c r="J954" s="768"/>
      <c r="K954" s="768"/>
      <c r="L954" s="834"/>
      <c r="M954" s="740">
        <v>480000</v>
      </c>
      <c r="N954" s="898"/>
    </row>
    <row r="955" spans="1:14" ht="24.95" customHeight="1" thickBot="1" x14ac:dyDescent="0.3">
      <c r="A955" s="766">
        <v>13</v>
      </c>
      <c r="B955" s="767" t="s">
        <v>1425</v>
      </c>
      <c r="C955" s="813" t="s">
        <v>1031</v>
      </c>
      <c r="D955" s="768">
        <v>737853.59999999963</v>
      </c>
      <c r="E955" s="768">
        <f t="shared" si="264"/>
        <v>258248.75999999986</v>
      </c>
      <c r="F955" s="768">
        <f t="shared" si="265"/>
        <v>147570.71999999994</v>
      </c>
      <c r="G955" s="768">
        <v>9720</v>
      </c>
      <c r="H955" s="768">
        <f t="shared" si="266"/>
        <v>36892.679999999986</v>
      </c>
      <c r="I955" s="768">
        <f t="shared" si="267"/>
        <v>60892.679999999986</v>
      </c>
      <c r="J955" s="768"/>
      <c r="K955" s="768"/>
      <c r="L955" s="889"/>
      <c r="M955" s="814">
        <v>480000</v>
      </c>
      <c r="N955" s="899"/>
    </row>
    <row r="956" spans="1:14" ht="24.95" customHeight="1" thickBot="1" x14ac:dyDescent="0.3">
      <c r="A956" s="1305" t="s">
        <v>933</v>
      </c>
      <c r="B956" s="1306"/>
      <c r="C956" s="816"/>
      <c r="D956" s="771">
        <f>SUM(D951:D955)</f>
        <v>3689267.9999999981</v>
      </c>
      <c r="E956" s="771">
        <f t="shared" ref="E956:N956" si="268">SUM(E951:E955)</f>
        <v>1291243.7999999993</v>
      </c>
      <c r="F956" s="771">
        <f t="shared" si="268"/>
        <v>737853.59999999974</v>
      </c>
      <c r="G956" s="771">
        <f t="shared" si="268"/>
        <v>48600</v>
      </c>
      <c r="H956" s="771">
        <f t="shared" si="268"/>
        <v>184463.39999999994</v>
      </c>
      <c r="I956" s="771">
        <f t="shared" si="268"/>
        <v>304463.39999999991</v>
      </c>
      <c r="J956" s="771">
        <f t="shared" si="268"/>
        <v>0</v>
      </c>
      <c r="K956" s="771">
        <f t="shared" si="268"/>
        <v>0</v>
      </c>
      <c r="L956" s="771">
        <f t="shared" si="268"/>
        <v>0</v>
      </c>
      <c r="M956" s="771">
        <f t="shared" si="268"/>
        <v>2400000</v>
      </c>
      <c r="N956" s="771">
        <f t="shared" si="268"/>
        <v>0</v>
      </c>
    </row>
    <row r="957" spans="1:14" ht="24.95" customHeight="1" thickBot="1" x14ac:dyDescent="0.35">
      <c r="A957" s="1307" t="s">
        <v>1029</v>
      </c>
      <c r="B957" s="1308"/>
      <c r="C957" s="1104"/>
      <c r="D957" s="858"/>
      <c r="E957" s="858"/>
      <c r="F957" s="858"/>
      <c r="G957" s="858"/>
      <c r="H957" s="858"/>
      <c r="I957" s="858"/>
      <c r="J957" s="859"/>
      <c r="K957" s="859"/>
      <c r="L957" s="1105"/>
      <c r="M957" s="1105"/>
      <c r="N957" s="1106"/>
    </row>
    <row r="958" spans="1:14" ht="24.95" customHeight="1" x14ac:dyDescent="0.25">
      <c r="A958" s="794">
        <v>1</v>
      </c>
      <c r="B958" s="795" t="s">
        <v>1426</v>
      </c>
      <c r="C958" s="832" t="s">
        <v>1036</v>
      </c>
      <c r="D958" s="796">
        <v>259102.19999999998</v>
      </c>
      <c r="E958" s="796">
        <f>D958*35%</f>
        <v>90685.76999999999</v>
      </c>
      <c r="F958" s="796">
        <f>D958*20%</f>
        <v>51820.44</v>
      </c>
      <c r="G958" s="796">
        <v>7561</v>
      </c>
      <c r="H958" s="796">
        <f>D958*5%</f>
        <v>12955.11</v>
      </c>
      <c r="I958" s="796">
        <f>D958*5%+64915.68</f>
        <v>77870.790000000008</v>
      </c>
      <c r="J958" s="796"/>
      <c r="K958" s="796"/>
      <c r="L958" s="861"/>
      <c r="M958" s="814">
        <v>480000</v>
      </c>
      <c r="N958" s="896"/>
    </row>
    <row r="959" spans="1:14" ht="24.95" customHeight="1" x14ac:dyDescent="0.25">
      <c r="A959" s="747">
        <v>2</v>
      </c>
      <c r="B959" s="744" t="s">
        <v>1427</v>
      </c>
      <c r="C959" s="825" t="s">
        <v>1036</v>
      </c>
      <c r="D959" s="745">
        <v>259102.19999999998</v>
      </c>
      <c r="E959" s="745">
        <f t="shared" ref="E959:E963" si="269">D959*35%</f>
        <v>90685.76999999999</v>
      </c>
      <c r="F959" s="745">
        <f t="shared" ref="F959:F963" si="270">D959*20%</f>
        <v>51820.44</v>
      </c>
      <c r="G959" s="745">
        <v>7561</v>
      </c>
      <c r="H959" s="745">
        <f t="shared" ref="H959:H963" si="271">D959*5%</f>
        <v>12955.11</v>
      </c>
      <c r="I959" s="745">
        <f t="shared" ref="I959:I963" si="272">D959*5%+64915.68</f>
        <v>77870.790000000008</v>
      </c>
      <c r="J959" s="745"/>
      <c r="K959" s="745"/>
      <c r="L959" s="834"/>
      <c r="M959" s="814">
        <v>480000</v>
      </c>
      <c r="N959" s="898"/>
    </row>
    <row r="960" spans="1:14" ht="24.95" customHeight="1" x14ac:dyDescent="0.25">
      <c r="A960" s="747">
        <v>3</v>
      </c>
      <c r="B960" s="744" t="s">
        <v>1428</v>
      </c>
      <c r="C960" s="825" t="s">
        <v>1036</v>
      </c>
      <c r="D960" s="745">
        <v>259102.19999999998</v>
      </c>
      <c r="E960" s="745">
        <f t="shared" si="269"/>
        <v>90685.76999999999</v>
      </c>
      <c r="F960" s="745">
        <f t="shared" si="270"/>
        <v>51820.44</v>
      </c>
      <c r="G960" s="745">
        <v>7561</v>
      </c>
      <c r="H960" s="745">
        <f t="shared" si="271"/>
        <v>12955.11</v>
      </c>
      <c r="I960" s="745">
        <f t="shared" si="272"/>
        <v>77870.790000000008</v>
      </c>
      <c r="J960" s="745"/>
      <c r="K960" s="745"/>
      <c r="L960" s="834"/>
      <c r="M960" s="814">
        <v>480000</v>
      </c>
      <c r="N960" s="898"/>
    </row>
    <row r="961" spans="1:14" ht="24.95" customHeight="1" x14ac:dyDescent="0.25">
      <c r="A961" s="747">
        <v>4</v>
      </c>
      <c r="B961" s="744" t="s">
        <v>1429</v>
      </c>
      <c r="C961" s="825" t="s">
        <v>1434</v>
      </c>
      <c r="D961" s="745">
        <v>330513.71999999997</v>
      </c>
      <c r="E961" s="745">
        <f t="shared" si="269"/>
        <v>115679.80199999998</v>
      </c>
      <c r="F961" s="745">
        <f t="shared" si="270"/>
        <v>66102.743999999992</v>
      </c>
      <c r="G961" s="745">
        <v>7561</v>
      </c>
      <c r="H961" s="745">
        <f t="shared" si="271"/>
        <v>16525.685999999998</v>
      </c>
      <c r="I961" s="745">
        <f t="shared" si="272"/>
        <v>81441.365999999995</v>
      </c>
      <c r="J961" s="745"/>
      <c r="K961" s="745"/>
      <c r="L961" s="834"/>
      <c r="M961" s="814">
        <v>480000</v>
      </c>
      <c r="N961" s="898"/>
    </row>
    <row r="962" spans="1:14" ht="24.95" customHeight="1" x14ac:dyDescent="0.25">
      <c r="A962" s="747">
        <v>5</v>
      </c>
      <c r="B962" s="744" t="s">
        <v>1430</v>
      </c>
      <c r="C962" s="825" t="s">
        <v>1435</v>
      </c>
      <c r="D962" s="745">
        <v>611989.44000000029</v>
      </c>
      <c r="E962" s="745">
        <f t="shared" si="269"/>
        <v>214196.30400000009</v>
      </c>
      <c r="F962" s="745">
        <f t="shared" si="270"/>
        <v>122397.88800000006</v>
      </c>
      <c r="G962" s="745">
        <v>7561</v>
      </c>
      <c r="H962" s="745">
        <f t="shared" si="271"/>
        <v>30599.472000000016</v>
      </c>
      <c r="I962" s="745">
        <f t="shared" si="272"/>
        <v>95515.152000000016</v>
      </c>
      <c r="J962" s="745"/>
      <c r="K962" s="745"/>
      <c r="L962" s="834"/>
      <c r="M962" s="814">
        <v>480000</v>
      </c>
      <c r="N962" s="898"/>
    </row>
    <row r="963" spans="1:14" ht="24.95" customHeight="1" thickBot="1" x14ac:dyDescent="0.3">
      <c r="A963" s="749">
        <v>6</v>
      </c>
      <c r="B963" s="750" t="s">
        <v>1431</v>
      </c>
      <c r="C963" s="835" t="s">
        <v>1435</v>
      </c>
      <c r="D963" s="751">
        <v>611989.44000000029</v>
      </c>
      <c r="E963" s="751">
        <f t="shared" si="269"/>
        <v>214196.30400000009</v>
      </c>
      <c r="F963" s="751">
        <f t="shared" si="270"/>
        <v>122397.88800000006</v>
      </c>
      <c r="G963" s="751">
        <v>7561</v>
      </c>
      <c r="H963" s="751">
        <f t="shared" si="271"/>
        <v>30599.472000000016</v>
      </c>
      <c r="I963" s="751">
        <f t="shared" si="272"/>
        <v>95515.152000000016</v>
      </c>
      <c r="J963" s="751"/>
      <c r="K963" s="751"/>
      <c r="L963" s="837"/>
      <c r="M963" s="814">
        <v>480000</v>
      </c>
      <c r="N963" s="914"/>
    </row>
    <row r="964" spans="1:14" ht="24.95" customHeight="1" thickBot="1" x14ac:dyDescent="0.3">
      <c r="A964" s="1303" t="s">
        <v>1017</v>
      </c>
      <c r="B964" s="1304"/>
      <c r="C964" s="916"/>
      <c r="D964" s="917">
        <f t="shared" ref="D964:N964" si="273">SUM(D958:D963)</f>
        <v>2331799.2000000007</v>
      </c>
      <c r="E964" s="917">
        <f t="shared" si="273"/>
        <v>816129.72000000009</v>
      </c>
      <c r="F964" s="917">
        <f t="shared" si="273"/>
        <v>466359.84000000008</v>
      </c>
      <c r="G964" s="917">
        <f t="shared" si="273"/>
        <v>45366</v>
      </c>
      <c r="H964" s="917">
        <f t="shared" si="273"/>
        <v>116589.96000000002</v>
      </c>
      <c r="I964" s="917">
        <f t="shared" si="273"/>
        <v>506084.04000000004</v>
      </c>
      <c r="J964" s="917">
        <f t="shared" si="273"/>
        <v>0</v>
      </c>
      <c r="K964" s="917">
        <f t="shared" si="273"/>
        <v>0</v>
      </c>
      <c r="L964" s="917">
        <f t="shared" si="273"/>
        <v>0</v>
      </c>
      <c r="M964" s="917">
        <f t="shared" si="273"/>
        <v>2880000</v>
      </c>
      <c r="N964" s="917">
        <f t="shared" si="273"/>
        <v>0</v>
      </c>
    </row>
    <row r="965" spans="1:14" ht="24.95" customHeight="1" x14ac:dyDescent="0.3">
      <c r="A965" s="763">
        <v>7</v>
      </c>
      <c r="B965" s="739" t="s">
        <v>1432</v>
      </c>
      <c r="C965" s="764" t="s">
        <v>927</v>
      </c>
      <c r="D965" s="740">
        <v>672590.99999999965</v>
      </c>
      <c r="E965" s="745">
        <f t="shared" ref="E965:E966" si="274">D965*35%</f>
        <v>235406.84999999986</v>
      </c>
      <c r="F965" s="745">
        <f t="shared" ref="F965:F966" si="275">D965*20%</f>
        <v>134518.19999999992</v>
      </c>
      <c r="G965" s="745">
        <v>9720</v>
      </c>
      <c r="H965" s="745">
        <f t="shared" ref="H965:H966" si="276">D965*5%</f>
        <v>33629.549999999981</v>
      </c>
      <c r="I965" s="745">
        <f t="shared" ref="I965:I966" si="277">D965*5%+24000</f>
        <v>57629.549999999981</v>
      </c>
      <c r="J965" s="824"/>
      <c r="K965" s="824"/>
      <c r="L965" s="894"/>
      <c r="M965" s="814">
        <v>480000</v>
      </c>
      <c r="N965" s="902"/>
    </row>
    <row r="966" spans="1:14" ht="24.95" customHeight="1" x14ac:dyDescent="0.3">
      <c r="A966" s="747">
        <v>8</v>
      </c>
      <c r="B966" s="744" t="s">
        <v>1416</v>
      </c>
      <c r="C966" s="765" t="s">
        <v>927</v>
      </c>
      <c r="D966" s="745">
        <v>672590.99999999965</v>
      </c>
      <c r="E966" s="745">
        <f t="shared" si="274"/>
        <v>235406.84999999986</v>
      </c>
      <c r="F966" s="745">
        <f t="shared" si="275"/>
        <v>134518.19999999992</v>
      </c>
      <c r="G966" s="745">
        <v>9720</v>
      </c>
      <c r="H966" s="745">
        <f t="shared" si="276"/>
        <v>33629.549999999981</v>
      </c>
      <c r="I966" s="745">
        <f t="shared" si="277"/>
        <v>57629.549999999981</v>
      </c>
      <c r="J966" s="826"/>
      <c r="K966" s="826"/>
      <c r="L966" s="834"/>
      <c r="M966" s="814">
        <v>480000</v>
      </c>
      <c r="N966" s="898"/>
    </row>
    <row r="967" spans="1:14" ht="24.95" customHeight="1" thickBot="1" x14ac:dyDescent="0.3">
      <c r="A967" s="747">
        <v>9</v>
      </c>
      <c r="B967" s="744" t="s">
        <v>1433</v>
      </c>
      <c r="C967" s="765" t="s">
        <v>1031</v>
      </c>
      <c r="D967" s="745">
        <v>737853.59999999963</v>
      </c>
      <c r="E967" s="745">
        <f t="shared" ref="E967" si="278">D967*35%</f>
        <v>258248.75999999986</v>
      </c>
      <c r="F967" s="745">
        <f t="shared" ref="F967" si="279">D967*20%</f>
        <v>147570.71999999994</v>
      </c>
      <c r="G967" s="745">
        <v>9720</v>
      </c>
      <c r="H967" s="745">
        <f t="shared" ref="H967" si="280">D967*5%</f>
        <v>36892.679999999986</v>
      </c>
      <c r="I967" s="745">
        <f t="shared" ref="I967" si="281">D967*5%+24000</f>
        <v>60892.679999999986</v>
      </c>
      <c r="J967" s="745"/>
      <c r="K967" s="745"/>
      <c r="L967" s="834"/>
      <c r="M967" s="814">
        <v>480000</v>
      </c>
      <c r="N967" s="898"/>
    </row>
    <row r="968" spans="1:14" ht="24.95" customHeight="1" thickBot="1" x14ac:dyDescent="0.3">
      <c r="A968" s="1305" t="s">
        <v>933</v>
      </c>
      <c r="B968" s="1306"/>
      <c r="C968" s="780"/>
      <c r="D968" s="771">
        <f t="shared" ref="D968:N968" si="282">SUM(D965:D967)</f>
        <v>2083035.5999999989</v>
      </c>
      <c r="E968" s="771">
        <f t="shared" si="282"/>
        <v>729062.45999999961</v>
      </c>
      <c r="F968" s="771">
        <f t="shared" si="282"/>
        <v>416607.11999999976</v>
      </c>
      <c r="G968" s="771">
        <f t="shared" si="282"/>
        <v>29160</v>
      </c>
      <c r="H968" s="771">
        <f t="shared" si="282"/>
        <v>104151.77999999994</v>
      </c>
      <c r="I968" s="771">
        <f t="shared" si="282"/>
        <v>176151.77999999994</v>
      </c>
      <c r="J968" s="771">
        <f t="shared" si="282"/>
        <v>0</v>
      </c>
      <c r="K968" s="771">
        <f t="shared" si="282"/>
        <v>0</v>
      </c>
      <c r="L968" s="771">
        <f t="shared" si="282"/>
        <v>0</v>
      </c>
      <c r="M968" s="771">
        <f t="shared" si="282"/>
        <v>1440000</v>
      </c>
      <c r="N968" s="771">
        <f t="shared" si="282"/>
        <v>0</v>
      </c>
    </row>
    <row r="969" spans="1:14" ht="24.95" customHeight="1" thickBot="1" x14ac:dyDescent="0.35">
      <c r="A969" s="1321" t="s">
        <v>1032</v>
      </c>
      <c r="B969" s="1321"/>
      <c r="C969" s="919"/>
      <c r="D969" s="920"/>
      <c r="E969" s="920"/>
      <c r="F969" s="920"/>
      <c r="G969" s="920"/>
      <c r="H969" s="920"/>
      <c r="I969" s="920"/>
      <c r="J969" s="921"/>
      <c r="K969" s="921"/>
      <c r="L969" s="907"/>
      <c r="M969" s="907"/>
      <c r="N969" s="907"/>
    </row>
    <row r="970" spans="1:14" ht="24.95" customHeight="1" x14ac:dyDescent="0.25">
      <c r="A970" s="922">
        <v>1</v>
      </c>
      <c r="B970" s="923" t="s">
        <v>967</v>
      </c>
      <c r="C970" s="924" t="s">
        <v>1033</v>
      </c>
      <c r="D970" s="925">
        <v>204947</v>
      </c>
      <c r="E970" s="796">
        <f t="shared" ref="E970:E977" si="283">D970*35%</f>
        <v>71731.45</v>
      </c>
      <c r="F970" s="796">
        <f t="shared" ref="F970:F977" si="284">D970*20%</f>
        <v>40989.4</v>
      </c>
      <c r="G970" s="796">
        <v>7560</v>
      </c>
      <c r="H970" s="796">
        <f t="shared" ref="H970:H977" si="285">D970*5%</f>
        <v>10247.35</v>
      </c>
      <c r="I970" s="796">
        <f t="shared" ref="I970:I974" si="286">D970*5%+24000</f>
        <v>34247.35</v>
      </c>
      <c r="J970" s="796"/>
      <c r="K970" s="796"/>
      <c r="L970" s="861"/>
      <c r="M970" s="814">
        <v>480000</v>
      </c>
      <c r="N970" s="896"/>
    </row>
    <row r="971" spans="1:14" ht="24.95" customHeight="1" x14ac:dyDescent="0.25">
      <c r="A971" s="926">
        <v>2</v>
      </c>
      <c r="B971" s="927" t="s">
        <v>967</v>
      </c>
      <c r="C971" s="928" t="s">
        <v>1033</v>
      </c>
      <c r="D971" s="929">
        <v>204947</v>
      </c>
      <c r="E971" s="745">
        <f t="shared" si="283"/>
        <v>71731.45</v>
      </c>
      <c r="F971" s="745">
        <f t="shared" si="284"/>
        <v>40989.4</v>
      </c>
      <c r="G971" s="745">
        <v>7560</v>
      </c>
      <c r="H971" s="745">
        <f t="shared" si="285"/>
        <v>10247.35</v>
      </c>
      <c r="I971" s="745">
        <f t="shared" si="286"/>
        <v>34247.35</v>
      </c>
      <c r="J971" s="745"/>
      <c r="K971" s="745"/>
      <c r="L971" s="834"/>
      <c r="M971" s="814">
        <v>480000</v>
      </c>
      <c r="N971" s="898"/>
    </row>
    <row r="972" spans="1:14" ht="24.95" customHeight="1" x14ac:dyDescent="0.25">
      <c r="A972" s="926">
        <v>3</v>
      </c>
      <c r="B972" s="927" t="s">
        <v>967</v>
      </c>
      <c r="C972" s="928" t="s">
        <v>1033</v>
      </c>
      <c r="D972" s="929">
        <v>204947</v>
      </c>
      <c r="E972" s="745">
        <f t="shared" si="283"/>
        <v>71731.45</v>
      </c>
      <c r="F972" s="745">
        <f t="shared" si="284"/>
        <v>40989.4</v>
      </c>
      <c r="G972" s="745">
        <v>7560</v>
      </c>
      <c r="H972" s="745">
        <f t="shared" si="285"/>
        <v>10247.35</v>
      </c>
      <c r="I972" s="745">
        <f t="shared" si="286"/>
        <v>34247.35</v>
      </c>
      <c r="J972" s="745"/>
      <c r="K972" s="745"/>
      <c r="L972" s="834"/>
      <c r="M972" s="814">
        <v>480000</v>
      </c>
      <c r="N972" s="898"/>
    </row>
    <row r="973" spans="1:14" ht="24.95" customHeight="1" x14ac:dyDescent="0.25">
      <c r="A973" s="926">
        <v>4</v>
      </c>
      <c r="B973" s="927" t="s">
        <v>967</v>
      </c>
      <c r="C973" s="928" t="s">
        <v>1033</v>
      </c>
      <c r="D973" s="929">
        <v>204947</v>
      </c>
      <c r="E973" s="745">
        <f t="shared" si="283"/>
        <v>71731.45</v>
      </c>
      <c r="F973" s="745">
        <f t="shared" si="284"/>
        <v>40989.4</v>
      </c>
      <c r="G973" s="745">
        <v>7560</v>
      </c>
      <c r="H973" s="745">
        <f t="shared" si="285"/>
        <v>10247.35</v>
      </c>
      <c r="I973" s="745">
        <f t="shared" si="286"/>
        <v>34247.35</v>
      </c>
      <c r="J973" s="745"/>
      <c r="K973" s="745"/>
      <c r="L973" s="834"/>
      <c r="M973" s="814">
        <v>480000</v>
      </c>
      <c r="N973" s="898"/>
    </row>
    <row r="974" spans="1:14" ht="24.95" customHeight="1" x14ac:dyDescent="0.25">
      <c r="A974" s="926">
        <v>5</v>
      </c>
      <c r="B974" s="927" t="s">
        <v>967</v>
      </c>
      <c r="C974" s="928" t="s">
        <v>1033</v>
      </c>
      <c r="D974" s="929">
        <v>204947</v>
      </c>
      <c r="E974" s="745">
        <f t="shared" si="283"/>
        <v>71731.45</v>
      </c>
      <c r="F974" s="745">
        <f t="shared" si="284"/>
        <v>40989.4</v>
      </c>
      <c r="G974" s="745">
        <v>7560</v>
      </c>
      <c r="H974" s="745">
        <f t="shared" si="285"/>
        <v>10247.35</v>
      </c>
      <c r="I974" s="745">
        <f t="shared" si="286"/>
        <v>34247.35</v>
      </c>
      <c r="J974" s="745"/>
      <c r="K974" s="745"/>
      <c r="L974" s="834"/>
      <c r="M974" s="814">
        <v>480000</v>
      </c>
      <c r="N974" s="898"/>
    </row>
    <row r="975" spans="1:14" ht="24.95" customHeight="1" x14ac:dyDescent="0.25">
      <c r="A975" s="926">
        <v>6</v>
      </c>
      <c r="B975" s="927" t="s">
        <v>1436</v>
      </c>
      <c r="C975" s="1062" t="s">
        <v>1434</v>
      </c>
      <c r="D975" s="740">
        <v>330513.71999999997</v>
      </c>
      <c r="E975" s="740">
        <f t="shared" si="283"/>
        <v>115679.80199999998</v>
      </c>
      <c r="F975" s="740">
        <f t="shared" si="284"/>
        <v>66102.743999999992</v>
      </c>
      <c r="G975" s="740">
        <v>7561</v>
      </c>
      <c r="H975" s="740">
        <f t="shared" si="285"/>
        <v>16525.685999999998</v>
      </c>
      <c r="I975" s="740">
        <f t="shared" ref="I975:I977" si="287">D975*5%+64915.68</f>
        <v>81441.365999999995</v>
      </c>
      <c r="J975" s="745"/>
      <c r="K975" s="745"/>
      <c r="L975" s="834"/>
      <c r="M975" s="814">
        <v>480000</v>
      </c>
      <c r="N975" s="898"/>
    </row>
    <row r="976" spans="1:14" ht="24.95" customHeight="1" x14ac:dyDescent="0.25">
      <c r="A976" s="926">
        <v>7</v>
      </c>
      <c r="B976" s="927" t="s">
        <v>1437</v>
      </c>
      <c r="C976" s="1062" t="s">
        <v>1434</v>
      </c>
      <c r="D976" s="740">
        <v>330513.71999999997</v>
      </c>
      <c r="E976" s="740">
        <f t="shared" si="283"/>
        <v>115679.80199999998</v>
      </c>
      <c r="F976" s="740">
        <f t="shared" si="284"/>
        <v>66102.743999999992</v>
      </c>
      <c r="G976" s="740">
        <v>7561</v>
      </c>
      <c r="H976" s="740">
        <f t="shared" si="285"/>
        <v>16525.685999999998</v>
      </c>
      <c r="I976" s="740">
        <f t="shared" si="287"/>
        <v>81441.365999999995</v>
      </c>
      <c r="J976" s="745"/>
      <c r="K976" s="745"/>
      <c r="L976" s="834"/>
      <c r="M976" s="814">
        <v>480000</v>
      </c>
      <c r="N976" s="898"/>
    </row>
    <row r="977" spans="1:14" ht="24.95" customHeight="1" x14ac:dyDescent="0.25">
      <c r="A977" s="926">
        <v>8</v>
      </c>
      <c r="B977" s="927" t="s">
        <v>1438</v>
      </c>
      <c r="C977" s="1062" t="s">
        <v>1434</v>
      </c>
      <c r="D977" s="740">
        <v>330513.71999999997</v>
      </c>
      <c r="E977" s="740">
        <f t="shared" si="283"/>
        <v>115679.80199999998</v>
      </c>
      <c r="F977" s="740">
        <f t="shared" si="284"/>
        <v>66102.743999999992</v>
      </c>
      <c r="G977" s="740">
        <v>7561</v>
      </c>
      <c r="H977" s="740">
        <f t="shared" si="285"/>
        <v>16525.685999999998</v>
      </c>
      <c r="I977" s="740">
        <f t="shared" si="287"/>
        <v>81441.365999999995</v>
      </c>
      <c r="J977" s="745"/>
      <c r="K977" s="745"/>
      <c r="L977" s="834"/>
      <c r="M977" s="814">
        <v>480000</v>
      </c>
      <c r="N977" s="898"/>
    </row>
    <row r="978" spans="1:14" ht="24.95" customHeight="1" x14ac:dyDescent="0.25">
      <c r="A978" s="926">
        <v>9</v>
      </c>
      <c r="B978" s="927" t="s">
        <v>1439</v>
      </c>
      <c r="C978" s="1062" t="s">
        <v>1435</v>
      </c>
      <c r="D978" s="740">
        <v>611989.44000000029</v>
      </c>
      <c r="E978" s="740">
        <f t="shared" ref="E978:E980" si="288">D978*35%</f>
        <v>214196.30400000009</v>
      </c>
      <c r="F978" s="740">
        <f t="shared" ref="F978:F980" si="289">D978*20%</f>
        <v>122397.88800000006</v>
      </c>
      <c r="G978" s="740">
        <v>7561</v>
      </c>
      <c r="H978" s="740">
        <f t="shared" ref="H978:H980" si="290">D978*5%</f>
        <v>30599.472000000016</v>
      </c>
      <c r="I978" s="740">
        <f t="shared" ref="I978:I980" si="291">D978*5%+64915.68</f>
        <v>95515.152000000016</v>
      </c>
      <c r="J978" s="745"/>
      <c r="K978" s="745"/>
      <c r="L978" s="834"/>
      <c r="M978" s="814">
        <v>480000</v>
      </c>
      <c r="N978" s="898"/>
    </row>
    <row r="979" spans="1:14" ht="24.95" customHeight="1" x14ac:dyDescent="0.25">
      <c r="A979" s="926">
        <v>10</v>
      </c>
      <c r="B979" s="927" t="s">
        <v>1440</v>
      </c>
      <c r="C979" s="1062" t="s">
        <v>1435</v>
      </c>
      <c r="D979" s="740">
        <v>611989.44000000029</v>
      </c>
      <c r="E979" s="740">
        <f t="shared" si="288"/>
        <v>214196.30400000009</v>
      </c>
      <c r="F979" s="740">
        <f t="shared" si="289"/>
        <v>122397.88800000006</v>
      </c>
      <c r="G979" s="740">
        <v>7561</v>
      </c>
      <c r="H979" s="740">
        <f t="shared" si="290"/>
        <v>30599.472000000016</v>
      </c>
      <c r="I979" s="740">
        <f t="shared" si="291"/>
        <v>95515.152000000016</v>
      </c>
      <c r="J979" s="745"/>
      <c r="K979" s="745"/>
      <c r="L979" s="834"/>
      <c r="M979" s="814">
        <v>480000</v>
      </c>
      <c r="N979" s="898"/>
    </row>
    <row r="980" spans="1:14" ht="24.95" customHeight="1" thickBot="1" x14ac:dyDescent="0.3">
      <c r="A980" s="926">
        <v>11</v>
      </c>
      <c r="B980" s="750" t="s">
        <v>1469</v>
      </c>
      <c r="C980" s="1062" t="s">
        <v>1435</v>
      </c>
      <c r="D980" s="740">
        <v>611989.44000000029</v>
      </c>
      <c r="E980" s="740">
        <f t="shared" si="288"/>
        <v>214196.30400000009</v>
      </c>
      <c r="F980" s="740">
        <f t="shared" si="289"/>
        <v>122397.88800000006</v>
      </c>
      <c r="G980" s="740">
        <v>7561</v>
      </c>
      <c r="H980" s="740">
        <f t="shared" si="290"/>
        <v>30599.472000000016</v>
      </c>
      <c r="I980" s="740">
        <f t="shared" si="291"/>
        <v>95515.152000000016</v>
      </c>
      <c r="J980" s="751"/>
      <c r="K980" s="751"/>
      <c r="L980" s="837"/>
      <c r="M980" s="814">
        <v>480000</v>
      </c>
      <c r="N980" s="914"/>
    </row>
    <row r="981" spans="1:14" ht="24.95" customHeight="1" thickBot="1" x14ac:dyDescent="0.3">
      <c r="A981" s="1351" t="s">
        <v>1017</v>
      </c>
      <c r="B981" s="1352"/>
      <c r="C981" s="909"/>
      <c r="D981" s="841">
        <f t="shared" ref="D981:N981" si="292">SUM(D970:D980)</f>
        <v>3852244.4800000009</v>
      </c>
      <c r="E981" s="841">
        <f t="shared" si="292"/>
        <v>1348285.5680000002</v>
      </c>
      <c r="F981" s="841">
        <f t="shared" si="292"/>
        <v>770448.89600000018</v>
      </c>
      <c r="G981" s="841">
        <f t="shared" si="292"/>
        <v>83166</v>
      </c>
      <c r="H981" s="841">
        <f t="shared" si="292"/>
        <v>192612.22400000005</v>
      </c>
      <c r="I981" s="841">
        <f t="shared" si="292"/>
        <v>702106.304</v>
      </c>
      <c r="J981" s="841">
        <f t="shared" si="292"/>
        <v>0</v>
      </c>
      <c r="K981" s="841">
        <f t="shared" si="292"/>
        <v>0</v>
      </c>
      <c r="L981" s="841">
        <f t="shared" si="292"/>
        <v>0</v>
      </c>
      <c r="M981" s="841">
        <f t="shared" si="292"/>
        <v>5280000</v>
      </c>
      <c r="N981" s="841">
        <f t="shared" si="292"/>
        <v>0</v>
      </c>
    </row>
    <row r="982" spans="1:14" ht="24.95" customHeight="1" thickBot="1" x14ac:dyDescent="0.3">
      <c r="A982" s="817">
        <v>12</v>
      </c>
      <c r="B982" s="818" t="s">
        <v>1470</v>
      </c>
      <c r="C982" s="764" t="s">
        <v>927</v>
      </c>
      <c r="D982" s="740">
        <v>672590.99999999965</v>
      </c>
      <c r="E982" s="745">
        <f t="shared" ref="E982" si="293">D982*35%</f>
        <v>235406.84999999986</v>
      </c>
      <c r="F982" s="745">
        <f t="shared" ref="F982" si="294">D982*20%</f>
        <v>134518.19999999992</v>
      </c>
      <c r="G982" s="745">
        <v>9720</v>
      </c>
      <c r="H982" s="745">
        <f t="shared" ref="H982" si="295">D982*5%</f>
        <v>33629.549999999981</v>
      </c>
      <c r="I982" s="745">
        <f t="shared" ref="I982" si="296">D982*5%+24000</f>
        <v>57629.549999999981</v>
      </c>
      <c r="J982" s="745"/>
      <c r="K982" s="745"/>
      <c r="L982" s="834"/>
      <c r="M982" s="814">
        <v>480000</v>
      </c>
      <c r="N982" s="898"/>
    </row>
    <row r="983" spans="1:14" ht="24.95" customHeight="1" thickBot="1" x14ac:dyDescent="0.3">
      <c r="A983" s="1305" t="s">
        <v>933</v>
      </c>
      <c r="B983" s="1306"/>
      <c r="C983" s="772"/>
      <c r="D983" s="771">
        <f t="shared" ref="D983:N983" si="297">SUM(D982:D982)</f>
        <v>672590.99999999965</v>
      </c>
      <c r="E983" s="771">
        <f t="shared" si="297"/>
        <v>235406.84999999986</v>
      </c>
      <c r="F983" s="771">
        <f t="shared" si="297"/>
        <v>134518.19999999992</v>
      </c>
      <c r="G983" s="771">
        <f t="shared" si="297"/>
        <v>9720</v>
      </c>
      <c r="H983" s="771">
        <f t="shared" si="297"/>
        <v>33629.549999999981</v>
      </c>
      <c r="I983" s="771">
        <f t="shared" si="297"/>
        <v>57629.549999999981</v>
      </c>
      <c r="J983" s="771">
        <f t="shared" si="297"/>
        <v>0</v>
      </c>
      <c r="K983" s="771">
        <f t="shared" si="297"/>
        <v>0</v>
      </c>
      <c r="L983" s="771">
        <f t="shared" si="297"/>
        <v>0</v>
      </c>
      <c r="M983" s="771">
        <f t="shared" si="297"/>
        <v>480000</v>
      </c>
      <c r="N983" s="771">
        <f t="shared" si="297"/>
        <v>0</v>
      </c>
    </row>
    <row r="984" spans="1:14" s="934" customFormat="1" ht="24.95" customHeight="1" thickBot="1" x14ac:dyDescent="0.4">
      <c r="A984" s="1353" t="s">
        <v>1034</v>
      </c>
      <c r="B984" s="1353"/>
      <c r="C984" s="930"/>
      <c r="D984" s="931"/>
      <c r="E984" s="931"/>
      <c r="F984" s="931"/>
      <c r="G984" s="931"/>
      <c r="H984" s="931"/>
      <c r="I984" s="931"/>
      <c r="J984" s="932"/>
      <c r="K984" s="932"/>
      <c r="L984" s="933"/>
      <c r="M984" s="933"/>
      <c r="N984" s="933"/>
    </row>
    <row r="985" spans="1:14" s="934" customFormat="1" ht="24.95" customHeight="1" x14ac:dyDescent="0.35">
      <c r="A985" s="1107">
        <v>1</v>
      </c>
      <c r="B985" s="1078" t="s">
        <v>1441</v>
      </c>
      <c r="C985" s="1071" t="s">
        <v>1448</v>
      </c>
      <c r="D985" s="796">
        <v>131112.84</v>
      </c>
      <c r="E985" s="796">
        <f t="shared" ref="E985:E993" si="298">D985*35%</f>
        <v>45889.493999999999</v>
      </c>
      <c r="F985" s="796">
        <f t="shared" ref="F985:F988" si="299">D985*20%</f>
        <v>26222.567999999999</v>
      </c>
      <c r="G985" s="796">
        <v>5400</v>
      </c>
      <c r="H985" s="796">
        <f t="shared" ref="H985:H988" si="300">D985*5%</f>
        <v>6555.6419999999998</v>
      </c>
      <c r="I985" s="796">
        <f t="shared" ref="I985:I988" si="301">D985*5%+64915.68</f>
        <v>71471.322</v>
      </c>
      <c r="J985" s="796"/>
      <c r="K985" s="796"/>
      <c r="L985" s="1072"/>
      <c r="M985" s="814">
        <v>480000</v>
      </c>
      <c r="N985" s="1073"/>
    </row>
    <row r="986" spans="1:14" s="934" customFormat="1" ht="24.95" customHeight="1" x14ac:dyDescent="0.35">
      <c r="A986" s="1108">
        <v>2</v>
      </c>
      <c r="B986" s="1079" t="s">
        <v>1442</v>
      </c>
      <c r="C986" s="1069" t="s">
        <v>1449</v>
      </c>
      <c r="D986" s="745">
        <v>135596.16</v>
      </c>
      <c r="E986" s="745">
        <f t="shared" si="298"/>
        <v>47458.655999999995</v>
      </c>
      <c r="F986" s="745">
        <f t="shared" si="299"/>
        <v>27119.232000000004</v>
      </c>
      <c r="G986" s="745">
        <v>5400</v>
      </c>
      <c r="H986" s="745">
        <f t="shared" si="300"/>
        <v>6779.8080000000009</v>
      </c>
      <c r="I986" s="745">
        <f t="shared" si="301"/>
        <v>71695.487999999998</v>
      </c>
      <c r="J986" s="745"/>
      <c r="K986" s="745"/>
      <c r="L986" s="1070"/>
      <c r="M986" s="814">
        <v>480000</v>
      </c>
      <c r="N986" s="1074"/>
    </row>
    <row r="987" spans="1:14" s="934" customFormat="1" ht="24.95" customHeight="1" x14ac:dyDescent="0.35">
      <c r="A987" s="1108">
        <v>3</v>
      </c>
      <c r="B987" s="1079" t="s">
        <v>1406</v>
      </c>
      <c r="C987" s="1069" t="s">
        <v>1345</v>
      </c>
      <c r="D987" s="745">
        <v>140079.72</v>
      </c>
      <c r="E987" s="745">
        <f t="shared" si="298"/>
        <v>49027.901999999995</v>
      </c>
      <c r="F987" s="745">
        <f t="shared" si="299"/>
        <v>28015.944000000003</v>
      </c>
      <c r="G987" s="745">
        <v>5400</v>
      </c>
      <c r="H987" s="745">
        <f t="shared" si="300"/>
        <v>7003.9860000000008</v>
      </c>
      <c r="I987" s="745">
        <f t="shared" si="301"/>
        <v>71919.665999999997</v>
      </c>
      <c r="J987" s="745"/>
      <c r="K987" s="745"/>
      <c r="L987" s="1070"/>
      <c r="M987" s="814">
        <v>480000</v>
      </c>
      <c r="N987" s="1074"/>
    </row>
    <row r="988" spans="1:14" s="934" customFormat="1" ht="24.95" customHeight="1" thickBot="1" x14ac:dyDescent="0.4">
      <c r="A988" s="1109">
        <v>4</v>
      </c>
      <c r="B988" s="1080" t="s">
        <v>1443</v>
      </c>
      <c r="C988" s="1075" t="s">
        <v>1450</v>
      </c>
      <c r="D988" s="751">
        <v>144563.04</v>
      </c>
      <c r="E988" s="751">
        <f t="shared" si="298"/>
        <v>50597.063999999998</v>
      </c>
      <c r="F988" s="751">
        <f t="shared" si="299"/>
        <v>28912.608000000004</v>
      </c>
      <c r="G988" s="751">
        <v>5400</v>
      </c>
      <c r="H988" s="751">
        <f t="shared" si="300"/>
        <v>7228.152000000001</v>
      </c>
      <c r="I988" s="751">
        <f t="shared" si="301"/>
        <v>72143.831999999995</v>
      </c>
      <c r="J988" s="751"/>
      <c r="K988" s="751"/>
      <c r="L988" s="1076"/>
      <c r="M988" s="814">
        <v>480000</v>
      </c>
      <c r="N988" s="1077"/>
    </row>
    <row r="989" spans="1:14" s="934" customFormat="1" ht="24.95" customHeight="1" thickBot="1" x14ac:dyDescent="0.4">
      <c r="A989" s="1328" t="s">
        <v>993</v>
      </c>
      <c r="B989" s="1329"/>
      <c r="C989" s="1067"/>
      <c r="D989" s="1068">
        <f>SUM(D985:D988)</f>
        <v>551351.76</v>
      </c>
      <c r="E989" s="1068">
        <f t="shared" ref="E989:N989" si="302">SUM(E985:E988)</f>
        <v>192973.11599999998</v>
      </c>
      <c r="F989" s="1068">
        <f t="shared" si="302"/>
        <v>110270.35200000001</v>
      </c>
      <c r="G989" s="1068">
        <f t="shared" si="302"/>
        <v>21600</v>
      </c>
      <c r="H989" s="1068">
        <f t="shared" si="302"/>
        <v>27567.588000000003</v>
      </c>
      <c r="I989" s="1068">
        <f t="shared" si="302"/>
        <v>287230.30799999996</v>
      </c>
      <c r="J989" s="1068">
        <f t="shared" si="302"/>
        <v>0</v>
      </c>
      <c r="K989" s="1068">
        <f t="shared" si="302"/>
        <v>0</v>
      </c>
      <c r="L989" s="1068">
        <f t="shared" si="302"/>
        <v>0</v>
      </c>
      <c r="M989" s="1068">
        <f t="shared" si="302"/>
        <v>1920000</v>
      </c>
      <c r="N989" s="1068">
        <f t="shared" si="302"/>
        <v>0</v>
      </c>
    </row>
    <row r="990" spans="1:14" s="934" customFormat="1" ht="24.95" customHeight="1" x14ac:dyDescent="0.35">
      <c r="A990" s="1110">
        <v>5</v>
      </c>
      <c r="B990" s="1061" t="s">
        <v>1444</v>
      </c>
      <c r="C990" s="1063" t="s">
        <v>1434</v>
      </c>
      <c r="D990" s="768">
        <v>330513.71999999997</v>
      </c>
      <c r="E990" s="768">
        <f t="shared" si="298"/>
        <v>115679.80199999998</v>
      </c>
      <c r="F990" s="768">
        <f t="shared" ref="F990:F993" si="303">D990*20%</f>
        <v>66102.743999999992</v>
      </c>
      <c r="G990" s="768">
        <v>7560</v>
      </c>
      <c r="H990" s="768">
        <f t="shared" ref="H990:H993" si="304">D990*5%</f>
        <v>16525.685999999998</v>
      </c>
      <c r="I990" s="768">
        <f t="shared" ref="I990:I993" si="305">D990*5%+64915.68</f>
        <v>81441.365999999995</v>
      </c>
      <c r="J990" s="1064"/>
      <c r="K990" s="1064"/>
      <c r="L990" s="1065"/>
      <c r="M990" s="814">
        <v>480000</v>
      </c>
      <c r="N990" s="1066"/>
    </row>
    <row r="991" spans="1:14" s="934" customFormat="1" ht="24.95" customHeight="1" x14ac:dyDescent="0.35">
      <c r="A991" s="1110">
        <v>6</v>
      </c>
      <c r="B991" s="1061" t="s">
        <v>1445</v>
      </c>
      <c r="C991" s="1063" t="s">
        <v>1434</v>
      </c>
      <c r="D991" s="768">
        <v>330513.71999999997</v>
      </c>
      <c r="E991" s="768">
        <f t="shared" si="298"/>
        <v>115679.80199999998</v>
      </c>
      <c r="F991" s="768">
        <f t="shared" si="303"/>
        <v>66102.743999999992</v>
      </c>
      <c r="G991" s="768">
        <v>7560</v>
      </c>
      <c r="H991" s="768">
        <f t="shared" si="304"/>
        <v>16525.685999999998</v>
      </c>
      <c r="I991" s="768">
        <f t="shared" si="305"/>
        <v>81441.365999999995</v>
      </c>
      <c r="J991" s="1064"/>
      <c r="K991" s="1064"/>
      <c r="L991" s="1065"/>
      <c r="M991" s="814">
        <v>480000</v>
      </c>
      <c r="N991" s="1066"/>
    </row>
    <row r="992" spans="1:14" s="934" customFormat="1" ht="24.95" customHeight="1" x14ac:dyDescent="0.35">
      <c r="A992" s="1110">
        <v>7</v>
      </c>
      <c r="B992" s="1061" t="s">
        <v>1446</v>
      </c>
      <c r="C992" s="1063" t="s">
        <v>1451</v>
      </c>
      <c r="D992" s="768">
        <v>400954.80000000005</v>
      </c>
      <c r="E992" s="768">
        <f t="shared" si="298"/>
        <v>140334.18</v>
      </c>
      <c r="F992" s="768">
        <f t="shared" si="303"/>
        <v>80190.960000000021</v>
      </c>
      <c r="G992" s="768">
        <v>7560</v>
      </c>
      <c r="H992" s="768">
        <f t="shared" si="304"/>
        <v>20047.740000000005</v>
      </c>
      <c r="I992" s="768">
        <f t="shared" si="305"/>
        <v>84963.420000000013</v>
      </c>
      <c r="J992" s="1064"/>
      <c r="K992" s="1064"/>
      <c r="L992" s="1065"/>
      <c r="M992" s="814">
        <v>480000</v>
      </c>
      <c r="N992" s="1066"/>
    </row>
    <row r="993" spans="1:14" s="934" customFormat="1" ht="24.95" customHeight="1" thickBot="1" x14ac:dyDescent="0.4">
      <c r="A993" s="1110">
        <v>8</v>
      </c>
      <c r="B993" s="1061" t="s">
        <v>1447</v>
      </c>
      <c r="C993" s="1063" t="s">
        <v>1412</v>
      </c>
      <c r="D993" s="768">
        <v>476932.55999999994</v>
      </c>
      <c r="E993" s="768">
        <f t="shared" si="298"/>
        <v>166926.39599999998</v>
      </c>
      <c r="F993" s="768">
        <f t="shared" si="303"/>
        <v>95386.511999999988</v>
      </c>
      <c r="G993" s="768">
        <v>7560</v>
      </c>
      <c r="H993" s="768">
        <f t="shared" si="304"/>
        <v>23846.627999999997</v>
      </c>
      <c r="I993" s="768">
        <f t="shared" si="305"/>
        <v>88762.30799999999</v>
      </c>
      <c r="J993" s="1064"/>
      <c r="K993" s="1064"/>
      <c r="L993" s="1065"/>
      <c r="M993" s="814">
        <v>480000</v>
      </c>
      <c r="N993" s="1066"/>
    </row>
    <row r="994" spans="1:14" ht="24.95" customHeight="1" thickBot="1" x14ac:dyDescent="0.3">
      <c r="A994" s="1305" t="s">
        <v>1017</v>
      </c>
      <c r="B994" s="1306"/>
      <c r="C994" s="780"/>
      <c r="D994" s="771">
        <f>SUM(D990:D993)</f>
        <v>1538914.7999999998</v>
      </c>
      <c r="E994" s="771">
        <f t="shared" ref="E994:N994" si="306">SUM(E990:E993)</f>
        <v>538620.17999999993</v>
      </c>
      <c r="F994" s="771">
        <f t="shared" si="306"/>
        <v>307782.95999999996</v>
      </c>
      <c r="G994" s="771">
        <f t="shared" si="306"/>
        <v>30240</v>
      </c>
      <c r="H994" s="771">
        <f t="shared" si="306"/>
        <v>76945.739999999991</v>
      </c>
      <c r="I994" s="771">
        <f t="shared" si="306"/>
        <v>336608.45999999996</v>
      </c>
      <c r="J994" s="771">
        <f t="shared" si="306"/>
        <v>0</v>
      </c>
      <c r="K994" s="771">
        <f t="shared" si="306"/>
        <v>0</v>
      </c>
      <c r="L994" s="771">
        <f t="shared" si="306"/>
        <v>0</v>
      </c>
      <c r="M994" s="771">
        <f t="shared" si="306"/>
        <v>1920000</v>
      </c>
      <c r="N994" s="771">
        <f t="shared" si="306"/>
        <v>0</v>
      </c>
    </row>
    <row r="995" spans="1:14" ht="24.95" customHeight="1" thickBot="1" x14ac:dyDescent="0.35">
      <c r="A995" s="1353" t="s">
        <v>647</v>
      </c>
      <c r="B995" s="1353"/>
      <c r="C995" s="936"/>
      <c r="D995" s="768"/>
      <c r="E995" s="768"/>
      <c r="F995" s="768"/>
      <c r="G995" s="768"/>
      <c r="H995" s="768"/>
      <c r="I995" s="768"/>
      <c r="J995" s="827"/>
      <c r="K995" s="827"/>
      <c r="L995" s="889"/>
      <c r="M995" s="889"/>
      <c r="N995" s="889"/>
    </row>
    <row r="996" spans="1:14" ht="24.95" customHeight="1" x14ac:dyDescent="0.25">
      <c r="A996" s="937"/>
      <c r="B996" s="863"/>
      <c r="C996" s="832"/>
      <c r="D996" s="796"/>
      <c r="E996" s="796"/>
      <c r="F996" s="796"/>
      <c r="G996" s="796"/>
      <c r="H996" s="796"/>
      <c r="I996" s="796"/>
      <c r="J996" s="796"/>
      <c r="K996" s="796"/>
      <c r="L996" s="861"/>
      <c r="M996" s="861"/>
      <c r="N996" s="896"/>
    </row>
    <row r="997" spans="1:14" ht="24.95" customHeight="1" thickBot="1" x14ac:dyDescent="0.3">
      <c r="A997" s="822"/>
      <c r="B997" s="938"/>
      <c r="C997" s="910"/>
      <c r="D997" s="768"/>
      <c r="E997" s="768"/>
      <c r="F997" s="768"/>
      <c r="G997" s="768"/>
      <c r="H997" s="768"/>
      <c r="I997" s="768"/>
      <c r="J997" s="768"/>
      <c r="K997" s="768"/>
      <c r="L997" s="889"/>
      <c r="M997" s="740"/>
      <c r="N997" s="899"/>
    </row>
    <row r="998" spans="1:14" ht="24.95" customHeight="1" thickBot="1" x14ac:dyDescent="0.3">
      <c r="A998" s="1305"/>
      <c r="B998" s="1306"/>
      <c r="C998" s="939"/>
      <c r="D998" s="771"/>
      <c r="E998" s="771"/>
      <c r="F998" s="771"/>
      <c r="G998" s="771"/>
      <c r="H998" s="771"/>
      <c r="I998" s="771"/>
      <c r="J998" s="771"/>
      <c r="K998" s="771"/>
      <c r="L998" s="771"/>
      <c r="M998" s="771"/>
      <c r="N998" s="771"/>
    </row>
    <row r="999" spans="1:14" ht="24.75" x14ac:dyDescent="0.5">
      <c r="A999" s="1365" t="s">
        <v>1065</v>
      </c>
      <c r="B999" s="1365"/>
      <c r="C999" s="1365"/>
      <c r="D999" s="1365"/>
      <c r="E999" s="1365"/>
      <c r="F999" s="1365"/>
      <c r="G999" s="1365"/>
      <c r="H999" s="1365"/>
      <c r="I999" s="1365"/>
      <c r="J999" s="1365"/>
      <c r="K999" s="1365"/>
      <c r="L999" s="1365"/>
      <c r="M999" s="1365"/>
      <c r="N999" s="1365"/>
    </row>
    <row r="1000" spans="1:14" ht="18" x14ac:dyDescent="0.25">
      <c r="A1000" s="1296" t="s">
        <v>896</v>
      </c>
      <c r="B1000" s="1296"/>
      <c r="C1000" s="1296"/>
      <c r="D1000" s="1296"/>
      <c r="E1000" s="1296"/>
      <c r="F1000" s="1296"/>
      <c r="G1000" s="1296"/>
      <c r="H1000" s="1296"/>
      <c r="I1000" s="1296"/>
      <c r="J1000" s="1296"/>
      <c r="K1000" s="1296"/>
      <c r="L1000" s="1296"/>
      <c r="M1000" s="1296"/>
      <c r="N1000" s="1296"/>
    </row>
    <row r="1001" spans="1:14" ht="18.75" thickBot="1" x14ac:dyDescent="0.3">
      <c r="A1001" s="1332" t="s">
        <v>1037</v>
      </c>
      <c r="B1001" s="1332"/>
      <c r="C1001" s="1332"/>
      <c r="D1001" s="1332"/>
      <c r="E1001" s="1332"/>
      <c r="F1001" s="1332"/>
      <c r="G1001" s="1332"/>
      <c r="H1001" s="1332"/>
      <c r="I1001" s="1332"/>
      <c r="J1001" s="1332"/>
      <c r="K1001" s="1332"/>
      <c r="L1001" s="1332"/>
      <c r="M1001" s="1332"/>
      <c r="N1001" s="1332"/>
    </row>
    <row r="1002" spans="1:14" ht="57.75" customHeight="1" thickBot="1" x14ac:dyDescent="0.35">
      <c r="A1002" s="791" t="s">
        <v>915</v>
      </c>
      <c r="B1002" s="734" t="s">
        <v>916</v>
      </c>
      <c r="C1002" s="734" t="s">
        <v>917</v>
      </c>
      <c r="D1002" s="759" t="s">
        <v>918</v>
      </c>
      <c r="E1002" s="759" t="s">
        <v>919</v>
      </c>
      <c r="F1002" s="759" t="s">
        <v>920</v>
      </c>
      <c r="G1002" s="759" t="s">
        <v>921</v>
      </c>
      <c r="H1002" s="759" t="s">
        <v>902</v>
      </c>
      <c r="I1002" s="759" t="s">
        <v>922</v>
      </c>
      <c r="J1002" s="760" t="s">
        <v>923</v>
      </c>
      <c r="K1002" s="762" t="s">
        <v>924</v>
      </c>
      <c r="L1002" s="762" t="s">
        <v>925</v>
      </c>
      <c r="M1002" s="940" t="s">
        <v>926</v>
      </c>
      <c r="N1002" s="762" t="s">
        <v>909</v>
      </c>
    </row>
    <row r="1003" spans="1:14" ht="24.95" customHeight="1" x14ac:dyDescent="0.25">
      <c r="A1003" s="941">
        <v>1</v>
      </c>
      <c r="B1003" s="942"/>
      <c r="C1003" s="943" t="s">
        <v>1038</v>
      </c>
      <c r="D1003" s="944">
        <v>88293.56</v>
      </c>
      <c r="E1003" s="740">
        <f>D1003*35%</f>
        <v>30902.745999999996</v>
      </c>
      <c r="F1003" s="740">
        <f>D1003*20%</f>
        <v>17658.712</v>
      </c>
      <c r="G1003" s="740">
        <v>5400</v>
      </c>
      <c r="H1003" s="740">
        <f>D1003*5%</f>
        <v>4414.6779999999999</v>
      </c>
      <c r="I1003" s="740">
        <f>D1003*5%+64915.68</f>
        <v>69330.358000000007</v>
      </c>
      <c r="J1003" s="894"/>
      <c r="K1003" s="894"/>
      <c r="L1003" s="894"/>
      <c r="M1003" s="740">
        <v>480000</v>
      </c>
      <c r="N1003" s="902"/>
    </row>
    <row r="1004" spans="1:14" ht="24.95" customHeight="1" x14ac:dyDescent="0.25">
      <c r="A1004" s="926">
        <v>2</v>
      </c>
      <c r="B1004" s="927"/>
      <c r="C1004" s="945" t="s">
        <v>1038</v>
      </c>
      <c r="D1004" s="929">
        <v>88293.56</v>
      </c>
      <c r="E1004" s="745">
        <f>D1004*35%</f>
        <v>30902.745999999996</v>
      </c>
      <c r="F1004" s="745">
        <f>D1004*20%</f>
        <v>17658.712</v>
      </c>
      <c r="G1004" s="745">
        <v>5400</v>
      </c>
      <c r="H1004" s="745">
        <f>D1004*5%</f>
        <v>4414.6779999999999</v>
      </c>
      <c r="I1004" s="745">
        <f>D1004*5%+64915.68</f>
        <v>69330.358000000007</v>
      </c>
      <c r="J1004" s="834"/>
      <c r="K1004" s="834"/>
      <c r="L1004" s="834"/>
      <c r="M1004" s="740">
        <v>480000</v>
      </c>
      <c r="N1004" s="898"/>
    </row>
    <row r="1005" spans="1:14" ht="24.95" customHeight="1" x14ac:dyDescent="0.25">
      <c r="A1005" s="926">
        <v>3</v>
      </c>
      <c r="B1005" s="927"/>
      <c r="C1005" s="945" t="s">
        <v>1038</v>
      </c>
      <c r="D1005" s="929">
        <v>88293.56</v>
      </c>
      <c r="E1005" s="745">
        <f>D1005*35%</f>
        <v>30902.745999999996</v>
      </c>
      <c r="F1005" s="745">
        <f>D1005*20%</f>
        <v>17658.712</v>
      </c>
      <c r="G1005" s="745">
        <v>5400</v>
      </c>
      <c r="H1005" s="745">
        <f>D1005*5%</f>
        <v>4414.6779999999999</v>
      </c>
      <c r="I1005" s="745">
        <f>D1005*5%+64915.68</f>
        <v>69330.358000000007</v>
      </c>
      <c r="J1005" s="834"/>
      <c r="K1005" s="834"/>
      <c r="L1005" s="834"/>
      <c r="M1005" s="740">
        <v>480000</v>
      </c>
      <c r="N1005" s="898"/>
    </row>
    <row r="1006" spans="1:14" ht="24.95" customHeight="1" x14ac:dyDescent="0.25">
      <c r="A1006" s="926">
        <v>4</v>
      </c>
      <c r="B1006" s="927"/>
      <c r="C1006" s="945" t="s">
        <v>1038</v>
      </c>
      <c r="D1006" s="929">
        <v>88293.56</v>
      </c>
      <c r="E1006" s="745">
        <f>D1006*35%</f>
        <v>30902.745999999996</v>
      </c>
      <c r="F1006" s="745">
        <f>D1006*20%</f>
        <v>17658.712</v>
      </c>
      <c r="G1006" s="745">
        <v>5400</v>
      </c>
      <c r="H1006" s="745">
        <f>D1006*5%</f>
        <v>4414.6779999999999</v>
      </c>
      <c r="I1006" s="745">
        <f>D1006*5%+64915.68</f>
        <v>69330.358000000007</v>
      </c>
      <c r="J1006" s="834"/>
      <c r="K1006" s="834"/>
      <c r="L1006" s="834"/>
      <c r="M1006" s="740">
        <v>480000</v>
      </c>
      <c r="N1006" s="898"/>
    </row>
    <row r="1007" spans="1:14" ht="24.95" customHeight="1" x14ac:dyDescent="0.25">
      <c r="A1007" s="926">
        <v>5</v>
      </c>
      <c r="B1007" s="927"/>
      <c r="C1007" s="945" t="s">
        <v>1038</v>
      </c>
      <c r="D1007" s="929">
        <v>88293.56</v>
      </c>
      <c r="E1007" s="745">
        <f>D1007*35%</f>
        <v>30902.745999999996</v>
      </c>
      <c r="F1007" s="745">
        <f>D1007*20%</f>
        <v>17658.712</v>
      </c>
      <c r="G1007" s="745">
        <v>5400</v>
      </c>
      <c r="H1007" s="745">
        <f>D1007*5%</f>
        <v>4414.6779999999999</v>
      </c>
      <c r="I1007" s="745">
        <f>D1007*5%+64915.68</f>
        <v>69330.358000000007</v>
      </c>
      <c r="J1007" s="834"/>
      <c r="K1007" s="834"/>
      <c r="L1007" s="834"/>
      <c r="M1007" s="740">
        <v>480000</v>
      </c>
      <c r="N1007" s="898"/>
    </row>
    <row r="1008" spans="1:14" ht="24.95" customHeight="1" x14ac:dyDescent="0.25">
      <c r="A1008" s="926">
        <v>6</v>
      </c>
      <c r="B1008" s="744"/>
      <c r="C1008" s="744" t="s">
        <v>1039</v>
      </c>
      <c r="D1008" s="745">
        <v>103900.68</v>
      </c>
      <c r="E1008" s="745">
        <f t="shared" ref="E1008:E1071" si="307">D1008*35%</f>
        <v>36365.237999999998</v>
      </c>
      <c r="F1008" s="745">
        <f t="shared" ref="F1008:F1071" si="308">D1008*20%</f>
        <v>20780.135999999999</v>
      </c>
      <c r="G1008" s="745">
        <v>5400</v>
      </c>
      <c r="H1008" s="745">
        <f t="shared" ref="H1008:H1071" si="309">D1008*5%</f>
        <v>5195.0339999999997</v>
      </c>
      <c r="I1008" s="745">
        <f t="shared" ref="I1008:I1071" si="310">D1008*5%+64915.68</f>
        <v>70110.714000000007</v>
      </c>
      <c r="J1008" s="834"/>
      <c r="K1008" s="834"/>
      <c r="L1008" s="834"/>
      <c r="M1008" s="740">
        <v>480000</v>
      </c>
      <c r="N1008" s="898"/>
    </row>
    <row r="1009" spans="1:14" ht="24.95" customHeight="1" x14ac:dyDescent="0.25">
      <c r="A1009" s="926">
        <v>7</v>
      </c>
      <c r="B1009" s="744"/>
      <c r="C1009" s="744" t="s">
        <v>1039</v>
      </c>
      <c r="D1009" s="745">
        <v>103900.68</v>
      </c>
      <c r="E1009" s="745">
        <f t="shared" si="307"/>
        <v>36365.237999999998</v>
      </c>
      <c r="F1009" s="745">
        <f t="shared" si="308"/>
        <v>20780.135999999999</v>
      </c>
      <c r="G1009" s="745">
        <v>5400</v>
      </c>
      <c r="H1009" s="745">
        <f t="shared" si="309"/>
        <v>5195.0339999999997</v>
      </c>
      <c r="I1009" s="745">
        <f t="shared" si="310"/>
        <v>70110.714000000007</v>
      </c>
      <c r="J1009" s="834"/>
      <c r="K1009" s="834"/>
      <c r="L1009" s="834"/>
      <c r="M1009" s="740">
        <v>480000</v>
      </c>
      <c r="N1009" s="898"/>
    </row>
    <row r="1010" spans="1:14" ht="24.95" customHeight="1" x14ac:dyDescent="0.25">
      <c r="A1010" s="926">
        <v>8</v>
      </c>
      <c r="B1010" s="744"/>
      <c r="C1010" s="744" t="s">
        <v>1039</v>
      </c>
      <c r="D1010" s="745">
        <v>103900.68</v>
      </c>
      <c r="E1010" s="745">
        <f t="shared" si="307"/>
        <v>36365.237999999998</v>
      </c>
      <c r="F1010" s="745">
        <f t="shared" si="308"/>
        <v>20780.135999999999</v>
      </c>
      <c r="G1010" s="745">
        <v>5400</v>
      </c>
      <c r="H1010" s="745">
        <f t="shared" si="309"/>
        <v>5195.0339999999997</v>
      </c>
      <c r="I1010" s="745">
        <f t="shared" si="310"/>
        <v>70110.714000000007</v>
      </c>
      <c r="J1010" s="834"/>
      <c r="K1010" s="834"/>
      <c r="L1010" s="834"/>
      <c r="M1010" s="740">
        <v>480000</v>
      </c>
      <c r="N1010" s="898"/>
    </row>
    <row r="1011" spans="1:14" ht="24.95" customHeight="1" x14ac:dyDescent="0.25">
      <c r="A1011" s="926">
        <v>9</v>
      </c>
      <c r="B1011" s="744"/>
      <c r="C1011" s="744" t="s">
        <v>1039</v>
      </c>
      <c r="D1011" s="745">
        <v>103900.68</v>
      </c>
      <c r="E1011" s="745">
        <f t="shared" si="307"/>
        <v>36365.237999999998</v>
      </c>
      <c r="F1011" s="745">
        <f t="shared" si="308"/>
        <v>20780.135999999999</v>
      </c>
      <c r="G1011" s="745">
        <v>5400</v>
      </c>
      <c r="H1011" s="745">
        <f t="shared" si="309"/>
        <v>5195.0339999999997</v>
      </c>
      <c r="I1011" s="745">
        <f t="shared" si="310"/>
        <v>70110.714000000007</v>
      </c>
      <c r="J1011" s="834"/>
      <c r="K1011" s="834"/>
      <c r="L1011" s="834"/>
      <c r="M1011" s="740">
        <v>480000</v>
      </c>
      <c r="N1011" s="898"/>
    </row>
    <row r="1012" spans="1:14" ht="24.95" customHeight="1" x14ac:dyDescent="0.25">
      <c r="A1012" s="926">
        <v>10</v>
      </c>
      <c r="B1012" s="744"/>
      <c r="C1012" s="744" t="s">
        <v>1039</v>
      </c>
      <c r="D1012" s="745">
        <v>103900.68</v>
      </c>
      <c r="E1012" s="745">
        <f t="shared" si="307"/>
        <v>36365.237999999998</v>
      </c>
      <c r="F1012" s="745">
        <f t="shared" si="308"/>
        <v>20780.135999999999</v>
      </c>
      <c r="G1012" s="745">
        <v>5400</v>
      </c>
      <c r="H1012" s="745">
        <f t="shared" si="309"/>
        <v>5195.0339999999997</v>
      </c>
      <c r="I1012" s="745">
        <f t="shared" si="310"/>
        <v>70110.714000000007</v>
      </c>
      <c r="J1012" s="834"/>
      <c r="K1012" s="834"/>
      <c r="L1012" s="834"/>
      <c r="M1012" s="740">
        <v>480000</v>
      </c>
      <c r="N1012" s="898"/>
    </row>
    <row r="1013" spans="1:14" ht="24.95" customHeight="1" x14ac:dyDescent="0.25">
      <c r="A1013" s="926">
        <v>11</v>
      </c>
      <c r="B1013" s="744"/>
      <c r="C1013" s="744" t="s">
        <v>1039</v>
      </c>
      <c r="D1013" s="745">
        <v>103900.68</v>
      </c>
      <c r="E1013" s="745">
        <f t="shared" si="307"/>
        <v>36365.237999999998</v>
      </c>
      <c r="F1013" s="745">
        <f t="shared" si="308"/>
        <v>20780.135999999999</v>
      </c>
      <c r="G1013" s="745">
        <v>5400</v>
      </c>
      <c r="H1013" s="745">
        <f t="shared" si="309"/>
        <v>5195.0339999999997</v>
      </c>
      <c r="I1013" s="745">
        <f t="shared" si="310"/>
        <v>70110.714000000007</v>
      </c>
      <c r="J1013" s="834"/>
      <c r="K1013" s="834"/>
      <c r="L1013" s="834"/>
      <c r="M1013" s="740">
        <v>480000</v>
      </c>
      <c r="N1013" s="898"/>
    </row>
    <row r="1014" spans="1:14" ht="24.95" customHeight="1" x14ac:dyDescent="0.25">
      <c r="A1014" s="926">
        <v>12</v>
      </c>
      <c r="B1014" s="744"/>
      <c r="C1014" s="744" t="s">
        <v>1039</v>
      </c>
      <c r="D1014" s="745">
        <v>103900.68</v>
      </c>
      <c r="E1014" s="745">
        <f t="shared" si="307"/>
        <v>36365.237999999998</v>
      </c>
      <c r="F1014" s="745">
        <f t="shared" si="308"/>
        <v>20780.135999999999</v>
      </c>
      <c r="G1014" s="745">
        <v>5400</v>
      </c>
      <c r="H1014" s="745">
        <f t="shared" si="309"/>
        <v>5195.0339999999997</v>
      </c>
      <c r="I1014" s="745">
        <f t="shared" si="310"/>
        <v>70110.714000000007</v>
      </c>
      <c r="J1014" s="834"/>
      <c r="K1014" s="834"/>
      <c r="L1014" s="834"/>
      <c r="M1014" s="740">
        <v>480000</v>
      </c>
      <c r="N1014" s="898"/>
    </row>
    <row r="1015" spans="1:14" ht="24.95" customHeight="1" x14ac:dyDescent="0.25">
      <c r="A1015" s="926">
        <v>13</v>
      </c>
      <c r="B1015" s="744"/>
      <c r="C1015" s="744" t="s">
        <v>1039</v>
      </c>
      <c r="D1015" s="745">
        <v>103900.68</v>
      </c>
      <c r="E1015" s="745">
        <f t="shared" si="307"/>
        <v>36365.237999999998</v>
      </c>
      <c r="F1015" s="745">
        <f t="shared" si="308"/>
        <v>20780.135999999999</v>
      </c>
      <c r="G1015" s="745">
        <v>5400</v>
      </c>
      <c r="H1015" s="745">
        <f t="shared" si="309"/>
        <v>5195.0339999999997</v>
      </c>
      <c r="I1015" s="745">
        <f t="shared" si="310"/>
        <v>70110.714000000007</v>
      </c>
      <c r="J1015" s="834"/>
      <c r="K1015" s="834"/>
      <c r="L1015" s="834"/>
      <c r="M1015" s="740">
        <v>480000</v>
      </c>
      <c r="N1015" s="898"/>
    </row>
    <row r="1016" spans="1:14" ht="24.95" customHeight="1" x14ac:dyDescent="0.25">
      <c r="A1016" s="926">
        <v>14</v>
      </c>
      <c r="B1016" s="744"/>
      <c r="C1016" s="744" t="s">
        <v>1039</v>
      </c>
      <c r="D1016" s="745">
        <v>103900.68</v>
      </c>
      <c r="E1016" s="745">
        <f t="shared" si="307"/>
        <v>36365.237999999998</v>
      </c>
      <c r="F1016" s="745">
        <f t="shared" si="308"/>
        <v>20780.135999999999</v>
      </c>
      <c r="G1016" s="745">
        <v>5400</v>
      </c>
      <c r="H1016" s="745">
        <f t="shared" si="309"/>
        <v>5195.0339999999997</v>
      </c>
      <c r="I1016" s="745">
        <f t="shared" si="310"/>
        <v>70110.714000000007</v>
      </c>
      <c r="J1016" s="834"/>
      <c r="K1016" s="834"/>
      <c r="L1016" s="834"/>
      <c r="M1016" s="740">
        <v>480000</v>
      </c>
      <c r="N1016" s="898"/>
    </row>
    <row r="1017" spans="1:14" ht="24.95" customHeight="1" x14ac:dyDescent="0.25">
      <c r="A1017" s="926">
        <v>15</v>
      </c>
      <c r="B1017" s="744"/>
      <c r="C1017" s="744" t="s">
        <v>1039</v>
      </c>
      <c r="D1017" s="745">
        <v>103900.68</v>
      </c>
      <c r="E1017" s="745">
        <f t="shared" si="307"/>
        <v>36365.237999999998</v>
      </c>
      <c r="F1017" s="745">
        <f t="shared" si="308"/>
        <v>20780.135999999999</v>
      </c>
      <c r="G1017" s="745">
        <v>5400</v>
      </c>
      <c r="H1017" s="745">
        <f t="shared" si="309"/>
        <v>5195.0339999999997</v>
      </c>
      <c r="I1017" s="745">
        <f t="shared" si="310"/>
        <v>70110.714000000007</v>
      </c>
      <c r="J1017" s="834"/>
      <c r="K1017" s="834"/>
      <c r="L1017" s="834"/>
      <c r="M1017" s="740">
        <v>480000</v>
      </c>
      <c r="N1017" s="898"/>
    </row>
    <row r="1018" spans="1:14" ht="24.95" customHeight="1" x14ac:dyDescent="0.25">
      <c r="A1018" s="926">
        <v>16</v>
      </c>
      <c r="B1018" s="744"/>
      <c r="C1018" s="744" t="s">
        <v>1039</v>
      </c>
      <c r="D1018" s="745">
        <v>103900.68</v>
      </c>
      <c r="E1018" s="745">
        <f t="shared" si="307"/>
        <v>36365.237999999998</v>
      </c>
      <c r="F1018" s="745">
        <f t="shared" si="308"/>
        <v>20780.135999999999</v>
      </c>
      <c r="G1018" s="745">
        <v>5400</v>
      </c>
      <c r="H1018" s="745">
        <f t="shared" si="309"/>
        <v>5195.0339999999997</v>
      </c>
      <c r="I1018" s="745">
        <f t="shared" si="310"/>
        <v>70110.714000000007</v>
      </c>
      <c r="J1018" s="834"/>
      <c r="K1018" s="834"/>
      <c r="L1018" s="834"/>
      <c r="M1018" s="740">
        <v>480000</v>
      </c>
      <c r="N1018" s="898"/>
    </row>
    <row r="1019" spans="1:14" ht="24.95" customHeight="1" x14ac:dyDescent="0.25">
      <c r="A1019" s="926">
        <v>17</v>
      </c>
      <c r="B1019" s="744"/>
      <c r="C1019" s="744" t="s">
        <v>1039</v>
      </c>
      <c r="D1019" s="745">
        <v>103900.68</v>
      </c>
      <c r="E1019" s="745">
        <f t="shared" si="307"/>
        <v>36365.237999999998</v>
      </c>
      <c r="F1019" s="745">
        <f t="shared" si="308"/>
        <v>20780.135999999999</v>
      </c>
      <c r="G1019" s="745">
        <v>5400</v>
      </c>
      <c r="H1019" s="745">
        <f t="shared" si="309"/>
        <v>5195.0339999999997</v>
      </c>
      <c r="I1019" s="745">
        <f t="shared" si="310"/>
        <v>70110.714000000007</v>
      </c>
      <c r="J1019" s="834"/>
      <c r="K1019" s="834"/>
      <c r="L1019" s="834"/>
      <c r="M1019" s="740">
        <v>480000</v>
      </c>
      <c r="N1019" s="898"/>
    </row>
    <row r="1020" spans="1:14" ht="24.95" customHeight="1" x14ac:dyDescent="0.25">
      <c r="A1020" s="926">
        <v>18</v>
      </c>
      <c r="B1020" s="744"/>
      <c r="C1020" s="744" t="s">
        <v>1039</v>
      </c>
      <c r="D1020" s="745">
        <v>103900.68</v>
      </c>
      <c r="E1020" s="745">
        <f t="shared" si="307"/>
        <v>36365.237999999998</v>
      </c>
      <c r="F1020" s="745">
        <f t="shared" si="308"/>
        <v>20780.135999999999</v>
      </c>
      <c r="G1020" s="745">
        <v>5400</v>
      </c>
      <c r="H1020" s="745">
        <f t="shared" si="309"/>
        <v>5195.0339999999997</v>
      </c>
      <c r="I1020" s="745">
        <f t="shared" si="310"/>
        <v>70110.714000000007</v>
      </c>
      <c r="J1020" s="834"/>
      <c r="K1020" s="834"/>
      <c r="L1020" s="834"/>
      <c r="M1020" s="740">
        <v>480000</v>
      </c>
      <c r="N1020" s="898"/>
    </row>
    <row r="1021" spans="1:14" ht="24.95" customHeight="1" x14ac:dyDescent="0.25">
      <c r="A1021" s="926">
        <v>19</v>
      </c>
      <c r="B1021" s="744"/>
      <c r="C1021" s="744" t="s">
        <v>1039</v>
      </c>
      <c r="D1021" s="745">
        <v>103900.68</v>
      </c>
      <c r="E1021" s="745">
        <f t="shared" si="307"/>
        <v>36365.237999999998</v>
      </c>
      <c r="F1021" s="745">
        <f t="shared" si="308"/>
        <v>20780.135999999999</v>
      </c>
      <c r="G1021" s="745">
        <v>5400</v>
      </c>
      <c r="H1021" s="745">
        <f t="shared" si="309"/>
        <v>5195.0339999999997</v>
      </c>
      <c r="I1021" s="745">
        <f t="shared" si="310"/>
        <v>70110.714000000007</v>
      </c>
      <c r="J1021" s="834"/>
      <c r="K1021" s="834"/>
      <c r="L1021" s="834"/>
      <c r="M1021" s="740">
        <v>480000</v>
      </c>
      <c r="N1021" s="898"/>
    </row>
    <row r="1022" spans="1:14" ht="24.95" customHeight="1" x14ac:dyDescent="0.25">
      <c r="A1022" s="926">
        <v>20</v>
      </c>
      <c r="B1022" s="744"/>
      <c r="C1022" s="744" t="s">
        <v>1040</v>
      </c>
      <c r="D1022" s="745"/>
      <c r="E1022" s="745"/>
      <c r="F1022" s="745"/>
      <c r="G1022" s="745"/>
      <c r="H1022" s="745"/>
      <c r="I1022" s="745"/>
      <c r="J1022" s="834"/>
      <c r="K1022" s="834"/>
      <c r="L1022" s="834"/>
      <c r="M1022" s="740">
        <v>480000</v>
      </c>
      <c r="N1022" s="898"/>
    </row>
    <row r="1023" spans="1:14" ht="24.95" customHeight="1" x14ac:dyDescent="0.25">
      <c r="A1023" s="926">
        <v>21</v>
      </c>
      <c r="B1023" s="744"/>
      <c r="C1023" s="744" t="s">
        <v>1040</v>
      </c>
      <c r="D1023" s="745"/>
      <c r="E1023" s="745"/>
      <c r="F1023" s="745"/>
      <c r="G1023" s="745"/>
      <c r="H1023" s="745"/>
      <c r="I1023" s="745"/>
      <c r="J1023" s="834"/>
      <c r="K1023" s="834"/>
      <c r="L1023" s="834"/>
      <c r="M1023" s="740">
        <v>480000</v>
      </c>
      <c r="N1023" s="898"/>
    </row>
    <row r="1024" spans="1:14" ht="24.95" customHeight="1" x14ac:dyDescent="0.25">
      <c r="A1024" s="926">
        <v>22</v>
      </c>
      <c r="B1024" s="744"/>
      <c r="C1024" s="744" t="s">
        <v>1040</v>
      </c>
      <c r="D1024" s="745"/>
      <c r="E1024" s="745"/>
      <c r="F1024" s="745"/>
      <c r="G1024" s="745"/>
      <c r="H1024" s="745"/>
      <c r="I1024" s="745"/>
      <c r="J1024" s="834"/>
      <c r="K1024" s="834"/>
      <c r="L1024" s="834"/>
      <c r="M1024" s="740">
        <v>480000</v>
      </c>
      <c r="N1024" s="898"/>
    </row>
    <row r="1025" spans="1:14" ht="24.95" customHeight="1" x14ac:dyDescent="0.25">
      <c r="A1025" s="926">
        <v>23</v>
      </c>
      <c r="B1025" s="744"/>
      <c r="C1025" s="744" t="s">
        <v>1040</v>
      </c>
      <c r="D1025" s="745"/>
      <c r="E1025" s="745"/>
      <c r="F1025" s="745"/>
      <c r="G1025" s="745"/>
      <c r="H1025" s="745"/>
      <c r="I1025" s="745"/>
      <c r="J1025" s="834"/>
      <c r="K1025" s="834"/>
      <c r="L1025" s="834"/>
      <c r="M1025" s="740">
        <v>480000</v>
      </c>
      <c r="N1025" s="898"/>
    </row>
    <row r="1026" spans="1:14" ht="24.95" customHeight="1" x14ac:dyDescent="0.25">
      <c r="A1026" s="926">
        <v>24</v>
      </c>
      <c r="B1026" s="744"/>
      <c r="C1026" s="744" t="s">
        <v>1040</v>
      </c>
      <c r="D1026" s="745"/>
      <c r="E1026" s="745"/>
      <c r="F1026" s="745"/>
      <c r="G1026" s="745"/>
      <c r="H1026" s="745"/>
      <c r="I1026" s="745"/>
      <c r="J1026" s="834"/>
      <c r="K1026" s="834"/>
      <c r="L1026" s="834"/>
      <c r="M1026" s="740">
        <v>480000</v>
      </c>
      <c r="N1026" s="898"/>
    </row>
    <row r="1027" spans="1:14" ht="24.95" customHeight="1" x14ac:dyDescent="0.25">
      <c r="A1027" s="926">
        <v>25</v>
      </c>
      <c r="B1027" s="744"/>
      <c r="C1027" s="744" t="s">
        <v>1040</v>
      </c>
      <c r="D1027" s="745"/>
      <c r="E1027" s="745"/>
      <c r="F1027" s="745"/>
      <c r="G1027" s="745"/>
      <c r="H1027" s="745"/>
      <c r="I1027" s="745"/>
      <c r="J1027" s="834"/>
      <c r="K1027" s="834"/>
      <c r="L1027" s="834"/>
      <c r="M1027" s="740">
        <v>480000</v>
      </c>
      <c r="N1027" s="898"/>
    </row>
    <row r="1028" spans="1:14" ht="24.95" customHeight="1" x14ac:dyDescent="0.25">
      <c r="A1028" s="926">
        <v>26</v>
      </c>
      <c r="B1028" s="744"/>
      <c r="C1028" s="744" t="s">
        <v>1040</v>
      </c>
      <c r="D1028" s="745"/>
      <c r="E1028" s="745"/>
      <c r="F1028" s="745"/>
      <c r="G1028" s="745"/>
      <c r="H1028" s="745"/>
      <c r="I1028" s="745"/>
      <c r="J1028" s="834"/>
      <c r="K1028" s="834"/>
      <c r="L1028" s="834"/>
      <c r="M1028" s="740">
        <v>480000</v>
      </c>
      <c r="N1028" s="898"/>
    </row>
    <row r="1029" spans="1:14" ht="24.95" customHeight="1" x14ac:dyDescent="0.25">
      <c r="A1029" s="926">
        <v>27</v>
      </c>
      <c r="B1029" s="744"/>
      <c r="C1029" s="744" t="s">
        <v>1040</v>
      </c>
      <c r="D1029" s="745"/>
      <c r="E1029" s="745"/>
      <c r="F1029" s="745"/>
      <c r="G1029" s="745"/>
      <c r="H1029" s="745"/>
      <c r="I1029" s="745"/>
      <c r="J1029" s="834"/>
      <c r="K1029" s="834"/>
      <c r="L1029" s="834"/>
      <c r="M1029" s="740">
        <v>480000</v>
      </c>
      <c r="N1029" s="898"/>
    </row>
    <row r="1030" spans="1:14" ht="24.95" customHeight="1" x14ac:dyDescent="0.25">
      <c r="A1030" s="926">
        <v>28</v>
      </c>
      <c r="B1030" s="744"/>
      <c r="C1030" s="744" t="s">
        <v>1040</v>
      </c>
      <c r="D1030" s="745"/>
      <c r="E1030" s="745"/>
      <c r="F1030" s="745"/>
      <c r="G1030" s="745"/>
      <c r="H1030" s="745"/>
      <c r="I1030" s="745"/>
      <c r="J1030" s="834"/>
      <c r="K1030" s="834"/>
      <c r="L1030" s="834"/>
      <c r="M1030" s="740">
        <v>480000</v>
      </c>
      <c r="N1030" s="898"/>
    </row>
    <row r="1031" spans="1:14" ht="24.95" customHeight="1" x14ac:dyDescent="0.25">
      <c r="A1031" s="926">
        <v>29</v>
      </c>
      <c r="B1031" s="744"/>
      <c r="C1031" s="744" t="s">
        <v>1040</v>
      </c>
      <c r="D1031" s="745"/>
      <c r="E1031" s="745"/>
      <c r="F1031" s="745"/>
      <c r="G1031" s="745"/>
      <c r="H1031" s="745"/>
      <c r="I1031" s="745"/>
      <c r="J1031" s="834"/>
      <c r="K1031" s="834"/>
      <c r="L1031" s="834"/>
      <c r="M1031" s="740">
        <v>480000</v>
      </c>
      <c r="N1031" s="898"/>
    </row>
    <row r="1032" spans="1:14" ht="24.95" customHeight="1" x14ac:dyDescent="0.25">
      <c r="A1032" s="926"/>
      <c r="B1032" s="744"/>
      <c r="C1032" s="744" t="s">
        <v>982</v>
      </c>
      <c r="D1032" s="745">
        <v>130263.72</v>
      </c>
      <c r="E1032" s="745">
        <f t="shared" ref="E1032:E1040" si="311">D1032*35%</f>
        <v>45592.301999999996</v>
      </c>
      <c r="F1032" s="745">
        <f t="shared" ref="F1032:F1040" si="312">D1032*20%</f>
        <v>26052.744000000002</v>
      </c>
      <c r="G1032" s="745">
        <v>5400</v>
      </c>
      <c r="H1032" s="745">
        <f t="shared" ref="H1032:H1040" si="313">D1032*5%</f>
        <v>6513.1860000000006</v>
      </c>
      <c r="I1032" s="745">
        <f t="shared" ref="I1032:I1040" si="314">D1032*5%+64915.68</f>
        <v>71428.865999999995</v>
      </c>
      <c r="J1032" s="834"/>
      <c r="K1032" s="834"/>
      <c r="L1032" s="834"/>
      <c r="M1032" s="740">
        <v>480000</v>
      </c>
      <c r="N1032" s="898"/>
    </row>
    <row r="1033" spans="1:14" ht="24.95" customHeight="1" x14ac:dyDescent="0.25">
      <c r="A1033" s="926"/>
      <c r="B1033" s="744"/>
      <c r="C1033" s="744" t="s">
        <v>982</v>
      </c>
      <c r="D1033" s="745">
        <v>130263.72</v>
      </c>
      <c r="E1033" s="745">
        <f t="shared" si="311"/>
        <v>45592.301999999996</v>
      </c>
      <c r="F1033" s="745">
        <f t="shared" si="312"/>
        <v>26052.744000000002</v>
      </c>
      <c r="G1033" s="745">
        <v>5400</v>
      </c>
      <c r="H1033" s="745">
        <f t="shared" si="313"/>
        <v>6513.1860000000006</v>
      </c>
      <c r="I1033" s="745">
        <f t="shared" si="314"/>
        <v>71428.865999999995</v>
      </c>
      <c r="J1033" s="834"/>
      <c r="K1033" s="834"/>
      <c r="L1033" s="834"/>
      <c r="M1033" s="740">
        <v>480000</v>
      </c>
      <c r="N1033" s="898"/>
    </row>
    <row r="1034" spans="1:14" ht="24.95" customHeight="1" x14ac:dyDescent="0.25">
      <c r="A1034" s="926"/>
      <c r="B1034" s="744"/>
      <c r="C1034" s="744" t="s">
        <v>982</v>
      </c>
      <c r="D1034" s="745">
        <v>130263.72</v>
      </c>
      <c r="E1034" s="745">
        <f t="shared" si="311"/>
        <v>45592.301999999996</v>
      </c>
      <c r="F1034" s="745">
        <f t="shared" si="312"/>
        <v>26052.744000000002</v>
      </c>
      <c r="G1034" s="745">
        <v>5400</v>
      </c>
      <c r="H1034" s="745">
        <f t="shared" si="313"/>
        <v>6513.1860000000006</v>
      </c>
      <c r="I1034" s="745">
        <f t="shared" si="314"/>
        <v>71428.865999999995</v>
      </c>
      <c r="J1034" s="834"/>
      <c r="K1034" s="834"/>
      <c r="L1034" s="834"/>
      <c r="M1034" s="740">
        <v>480000</v>
      </c>
      <c r="N1034" s="898"/>
    </row>
    <row r="1035" spans="1:14" ht="24.95" customHeight="1" x14ac:dyDescent="0.25">
      <c r="A1035" s="926"/>
      <c r="B1035" s="744"/>
      <c r="C1035" s="744" t="s">
        <v>982</v>
      </c>
      <c r="D1035" s="745">
        <v>130263.72</v>
      </c>
      <c r="E1035" s="745">
        <f t="shared" si="311"/>
        <v>45592.301999999996</v>
      </c>
      <c r="F1035" s="745">
        <f t="shared" si="312"/>
        <v>26052.744000000002</v>
      </c>
      <c r="G1035" s="745">
        <v>5400</v>
      </c>
      <c r="H1035" s="745">
        <f t="shared" si="313"/>
        <v>6513.1860000000006</v>
      </c>
      <c r="I1035" s="745">
        <f t="shared" si="314"/>
        <v>71428.865999999995</v>
      </c>
      <c r="J1035" s="834"/>
      <c r="K1035" s="834"/>
      <c r="L1035" s="834"/>
      <c r="M1035" s="740">
        <v>480000</v>
      </c>
      <c r="N1035" s="898"/>
    </row>
    <row r="1036" spans="1:14" ht="24.95" customHeight="1" x14ac:dyDescent="0.25">
      <c r="A1036" s="926"/>
      <c r="B1036" s="744"/>
      <c r="C1036" s="744" t="s">
        <v>982</v>
      </c>
      <c r="D1036" s="745">
        <v>130263.72</v>
      </c>
      <c r="E1036" s="745">
        <f t="shared" si="311"/>
        <v>45592.301999999996</v>
      </c>
      <c r="F1036" s="745">
        <f t="shared" si="312"/>
        <v>26052.744000000002</v>
      </c>
      <c r="G1036" s="745">
        <v>5400</v>
      </c>
      <c r="H1036" s="745">
        <f t="shared" si="313"/>
        <v>6513.1860000000006</v>
      </c>
      <c r="I1036" s="745">
        <f t="shared" si="314"/>
        <v>71428.865999999995</v>
      </c>
      <c r="J1036" s="834"/>
      <c r="K1036" s="834"/>
      <c r="L1036" s="834"/>
      <c r="M1036" s="740">
        <v>480000</v>
      </c>
      <c r="N1036" s="898"/>
    </row>
    <row r="1037" spans="1:14" ht="24.95" customHeight="1" x14ac:dyDescent="0.25">
      <c r="A1037" s="926"/>
      <c r="B1037" s="744"/>
      <c r="C1037" s="744" t="s">
        <v>982</v>
      </c>
      <c r="D1037" s="745">
        <v>130263.72</v>
      </c>
      <c r="E1037" s="745">
        <f t="shared" si="311"/>
        <v>45592.301999999996</v>
      </c>
      <c r="F1037" s="745">
        <f t="shared" si="312"/>
        <v>26052.744000000002</v>
      </c>
      <c r="G1037" s="745">
        <v>5400</v>
      </c>
      <c r="H1037" s="745">
        <f t="shared" si="313"/>
        <v>6513.1860000000006</v>
      </c>
      <c r="I1037" s="745">
        <f t="shared" si="314"/>
        <v>71428.865999999995</v>
      </c>
      <c r="J1037" s="834"/>
      <c r="K1037" s="834"/>
      <c r="L1037" s="834"/>
      <c r="M1037" s="740">
        <v>480000</v>
      </c>
      <c r="N1037" s="898"/>
    </row>
    <row r="1038" spans="1:14" ht="24.95" customHeight="1" x14ac:dyDescent="0.25">
      <c r="A1038" s="926"/>
      <c r="B1038" s="744"/>
      <c r="C1038" s="744" t="s">
        <v>982</v>
      </c>
      <c r="D1038" s="745">
        <v>130263.72</v>
      </c>
      <c r="E1038" s="745">
        <f t="shared" si="311"/>
        <v>45592.301999999996</v>
      </c>
      <c r="F1038" s="745">
        <f t="shared" si="312"/>
        <v>26052.744000000002</v>
      </c>
      <c r="G1038" s="745">
        <v>5400</v>
      </c>
      <c r="H1038" s="745">
        <f t="shared" si="313"/>
        <v>6513.1860000000006</v>
      </c>
      <c r="I1038" s="745">
        <f t="shared" si="314"/>
        <v>71428.865999999995</v>
      </c>
      <c r="J1038" s="834"/>
      <c r="K1038" s="834"/>
      <c r="L1038" s="834"/>
      <c r="M1038" s="740">
        <v>480000</v>
      </c>
      <c r="N1038" s="898"/>
    </row>
    <row r="1039" spans="1:14" ht="24.95" customHeight="1" x14ac:dyDescent="0.25">
      <c r="A1039" s="926"/>
      <c r="B1039" s="744"/>
      <c r="C1039" s="744" t="s">
        <v>982</v>
      </c>
      <c r="D1039" s="745">
        <v>130263.72</v>
      </c>
      <c r="E1039" s="745">
        <f t="shared" si="311"/>
        <v>45592.301999999996</v>
      </c>
      <c r="F1039" s="745">
        <f t="shared" si="312"/>
        <v>26052.744000000002</v>
      </c>
      <c r="G1039" s="745">
        <v>5400</v>
      </c>
      <c r="H1039" s="745">
        <f t="shared" si="313"/>
        <v>6513.1860000000006</v>
      </c>
      <c r="I1039" s="745">
        <f t="shared" si="314"/>
        <v>71428.865999999995</v>
      </c>
      <c r="J1039" s="834"/>
      <c r="K1039" s="834"/>
      <c r="L1039" s="834"/>
      <c r="M1039" s="740">
        <v>480000</v>
      </c>
      <c r="N1039" s="898"/>
    </row>
    <row r="1040" spans="1:14" ht="24.95" customHeight="1" x14ac:dyDescent="0.25">
      <c r="A1040" s="926"/>
      <c r="B1040" s="744"/>
      <c r="C1040" s="744" t="s">
        <v>982</v>
      </c>
      <c r="D1040" s="745">
        <v>130263.72</v>
      </c>
      <c r="E1040" s="745">
        <f t="shared" si="311"/>
        <v>45592.301999999996</v>
      </c>
      <c r="F1040" s="745">
        <f t="shared" si="312"/>
        <v>26052.744000000002</v>
      </c>
      <c r="G1040" s="745">
        <v>5400</v>
      </c>
      <c r="H1040" s="745">
        <f t="shared" si="313"/>
        <v>6513.1860000000006</v>
      </c>
      <c r="I1040" s="745">
        <f t="shared" si="314"/>
        <v>71428.865999999995</v>
      </c>
      <c r="J1040" s="834"/>
      <c r="K1040" s="834"/>
      <c r="L1040" s="834"/>
      <c r="M1040" s="740">
        <v>480000</v>
      </c>
      <c r="N1040" s="898"/>
    </row>
    <row r="1041" spans="1:14" ht="24.95" customHeight="1" x14ac:dyDescent="0.25">
      <c r="A1041" s="926"/>
      <c r="B1041" s="744"/>
      <c r="C1041" s="744" t="s">
        <v>982</v>
      </c>
      <c r="D1041" s="745">
        <v>130263.72</v>
      </c>
      <c r="E1041" s="745">
        <f>D1041*35%</f>
        <v>45592.301999999996</v>
      </c>
      <c r="F1041" s="745">
        <f>D1041*20%</f>
        <v>26052.744000000002</v>
      </c>
      <c r="G1041" s="745">
        <v>5400</v>
      </c>
      <c r="H1041" s="745">
        <f>D1041*5%</f>
        <v>6513.1860000000006</v>
      </c>
      <c r="I1041" s="745">
        <f>D1041*5%+64915.68</f>
        <v>71428.865999999995</v>
      </c>
      <c r="J1041" s="834"/>
      <c r="K1041" s="834"/>
      <c r="L1041" s="834"/>
      <c r="M1041" s="740">
        <v>480000</v>
      </c>
      <c r="N1041" s="898"/>
    </row>
    <row r="1042" spans="1:14" ht="24.95" customHeight="1" x14ac:dyDescent="0.25">
      <c r="A1042" s="926">
        <v>30</v>
      </c>
      <c r="B1042" s="744"/>
      <c r="C1042" s="744" t="s">
        <v>1047</v>
      </c>
      <c r="D1042" s="745">
        <v>107112</v>
      </c>
      <c r="E1042" s="745">
        <f t="shared" si="307"/>
        <v>37489.199999999997</v>
      </c>
      <c r="F1042" s="745">
        <f t="shared" si="308"/>
        <v>21422.400000000001</v>
      </c>
      <c r="G1042" s="745">
        <v>5400</v>
      </c>
      <c r="H1042" s="745">
        <f t="shared" si="309"/>
        <v>5355.6</v>
      </c>
      <c r="I1042" s="745">
        <f t="shared" si="310"/>
        <v>70271.28</v>
      </c>
      <c r="J1042" s="834"/>
      <c r="K1042" s="834"/>
      <c r="L1042" s="834"/>
      <c r="M1042" s="740">
        <v>480000</v>
      </c>
      <c r="N1042" s="898"/>
    </row>
    <row r="1043" spans="1:14" ht="24.95" customHeight="1" x14ac:dyDescent="0.25">
      <c r="A1043" s="926">
        <v>31</v>
      </c>
      <c r="B1043" s="744"/>
      <c r="C1043" s="744" t="s">
        <v>1047</v>
      </c>
      <c r="D1043" s="745">
        <v>107112</v>
      </c>
      <c r="E1043" s="745">
        <f t="shared" si="307"/>
        <v>37489.199999999997</v>
      </c>
      <c r="F1043" s="745">
        <f t="shared" si="308"/>
        <v>21422.400000000001</v>
      </c>
      <c r="G1043" s="745">
        <v>5400</v>
      </c>
      <c r="H1043" s="745">
        <f t="shared" si="309"/>
        <v>5355.6</v>
      </c>
      <c r="I1043" s="745">
        <f t="shared" si="310"/>
        <v>70271.28</v>
      </c>
      <c r="J1043" s="834"/>
      <c r="K1043" s="834"/>
      <c r="L1043" s="834"/>
      <c r="M1043" s="740">
        <v>480000</v>
      </c>
      <c r="N1043" s="898"/>
    </row>
    <row r="1044" spans="1:14" ht="24.95" customHeight="1" x14ac:dyDescent="0.25">
      <c r="A1044" s="926">
        <v>32</v>
      </c>
      <c r="B1044" s="744"/>
      <c r="C1044" s="744" t="s">
        <v>1047</v>
      </c>
      <c r="D1044" s="745">
        <v>107112</v>
      </c>
      <c r="E1044" s="745">
        <f t="shared" si="307"/>
        <v>37489.199999999997</v>
      </c>
      <c r="F1044" s="745">
        <f t="shared" si="308"/>
        <v>21422.400000000001</v>
      </c>
      <c r="G1044" s="745">
        <v>5400</v>
      </c>
      <c r="H1044" s="745">
        <f t="shared" si="309"/>
        <v>5355.6</v>
      </c>
      <c r="I1044" s="745">
        <f t="shared" si="310"/>
        <v>70271.28</v>
      </c>
      <c r="J1044" s="834"/>
      <c r="K1044" s="834"/>
      <c r="L1044" s="834"/>
      <c r="M1044" s="740">
        <v>480000</v>
      </c>
      <c r="N1044" s="898"/>
    </row>
    <row r="1045" spans="1:14" ht="24.95" customHeight="1" x14ac:dyDescent="0.25">
      <c r="A1045" s="926">
        <v>33</v>
      </c>
      <c r="B1045" s="744"/>
      <c r="C1045" s="744" t="s">
        <v>1047</v>
      </c>
      <c r="D1045" s="745">
        <v>107112</v>
      </c>
      <c r="E1045" s="745">
        <f t="shared" si="307"/>
        <v>37489.199999999997</v>
      </c>
      <c r="F1045" s="745">
        <f t="shared" si="308"/>
        <v>21422.400000000001</v>
      </c>
      <c r="G1045" s="745">
        <v>5400</v>
      </c>
      <c r="H1045" s="745">
        <f t="shared" si="309"/>
        <v>5355.6</v>
      </c>
      <c r="I1045" s="745">
        <f t="shared" si="310"/>
        <v>70271.28</v>
      </c>
      <c r="J1045" s="834"/>
      <c r="K1045" s="834"/>
      <c r="L1045" s="834"/>
      <c r="M1045" s="740">
        <v>480000</v>
      </c>
      <c r="N1045" s="898"/>
    </row>
    <row r="1046" spans="1:14" ht="24.95" customHeight="1" x14ac:dyDescent="0.25">
      <c r="A1046" s="926">
        <v>34</v>
      </c>
      <c r="B1046" s="744"/>
      <c r="C1046" s="744" t="s">
        <v>1047</v>
      </c>
      <c r="D1046" s="745">
        <v>107112</v>
      </c>
      <c r="E1046" s="745">
        <f t="shared" si="307"/>
        <v>37489.199999999997</v>
      </c>
      <c r="F1046" s="745">
        <f t="shared" si="308"/>
        <v>21422.400000000001</v>
      </c>
      <c r="G1046" s="745">
        <v>5400</v>
      </c>
      <c r="H1046" s="745">
        <f t="shared" si="309"/>
        <v>5355.6</v>
      </c>
      <c r="I1046" s="745">
        <f t="shared" si="310"/>
        <v>70271.28</v>
      </c>
      <c r="J1046" s="834"/>
      <c r="K1046" s="834"/>
      <c r="L1046" s="834"/>
      <c r="M1046" s="740">
        <v>480000</v>
      </c>
      <c r="N1046" s="898"/>
    </row>
    <row r="1047" spans="1:14" ht="24.95" customHeight="1" x14ac:dyDescent="0.25">
      <c r="A1047" s="926">
        <v>35</v>
      </c>
      <c r="B1047" s="744"/>
      <c r="C1047" s="744" t="s">
        <v>1047</v>
      </c>
      <c r="D1047" s="745">
        <v>107112</v>
      </c>
      <c r="E1047" s="745">
        <f t="shared" si="307"/>
        <v>37489.199999999997</v>
      </c>
      <c r="F1047" s="745">
        <f t="shared" si="308"/>
        <v>21422.400000000001</v>
      </c>
      <c r="G1047" s="745">
        <v>5400</v>
      </c>
      <c r="H1047" s="745">
        <f t="shared" si="309"/>
        <v>5355.6</v>
      </c>
      <c r="I1047" s="745">
        <f t="shared" si="310"/>
        <v>70271.28</v>
      </c>
      <c r="J1047" s="834"/>
      <c r="K1047" s="834"/>
      <c r="L1047" s="834"/>
      <c r="M1047" s="740">
        <v>480000</v>
      </c>
      <c r="N1047" s="898"/>
    </row>
    <row r="1048" spans="1:14" ht="24.95" customHeight="1" x14ac:dyDescent="0.25">
      <c r="A1048" s="926">
        <v>36</v>
      </c>
      <c r="B1048" s="744"/>
      <c r="C1048" s="744" t="s">
        <v>1047</v>
      </c>
      <c r="D1048" s="745">
        <v>107112</v>
      </c>
      <c r="E1048" s="745">
        <f t="shared" si="307"/>
        <v>37489.199999999997</v>
      </c>
      <c r="F1048" s="745">
        <f t="shared" si="308"/>
        <v>21422.400000000001</v>
      </c>
      <c r="G1048" s="745">
        <v>5400</v>
      </c>
      <c r="H1048" s="745">
        <f t="shared" si="309"/>
        <v>5355.6</v>
      </c>
      <c r="I1048" s="745">
        <f t="shared" si="310"/>
        <v>70271.28</v>
      </c>
      <c r="J1048" s="834"/>
      <c r="K1048" s="834"/>
      <c r="L1048" s="834"/>
      <c r="M1048" s="740">
        <v>480000</v>
      </c>
      <c r="N1048" s="898"/>
    </row>
    <row r="1049" spans="1:14" ht="24.95" customHeight="1" x14ac:dyDescent="0.25">
      <c r="A1049" s="926">
        <v>37</v>
      </c>
      <c r="B1049" s="744"/>
      <c r="C1049" s="744" t="s">
        <v>982</v>
      </c>
      <c r="D1049" s="745">
        <v>130263.72</v>
      </c>
      <c r="E1049" s="745">
        <f t="shared" si="307"/>
        <v>45592.301999999996</v>
      </c>
      <c r="F1049" s="745">
        <f t="shared" si="308"/>
        <v>26052.744000000002</v>
      </c>
      <c r="G1049" s="745">
        <v>5400</v>
      </c>
      <c r="H1049" s="745">
        <f t="shared" si="309"/>
        <v>6513.1860000000006</v>
      </c>
      <c r="I1049" s="745">
        <f t="shared" si="310"/>
        <v>71428.865999999995</v>
      </c>
      <c r="J1049" s="834"/>
      <c r="K1049" s="834"/>
      <c r="L1049" s="834"/>
      <c r="M1049" s="740">
        <v>480000</v>
      </c>
      <c r="N1049" s="898"/>
    </row>
    <row r="1050" spans="1:14" ht="24.95" customHeight="1" x14ac:dyDescent="0.25">
      <c r="A1050" s="926">
        <v>38</v>
      </c>
      <c r="B1050" s="744"/>
      <c r="C1050" s="744" t="s">
        <v>982</v>
      </c>
      <c r="D1050" s="745">
        <v>130263.72</v>
      </c>
      <c r="E1050" s="745">
        <f t="shared" si="307"/>
        <v>45592.301999999996</v>
      </c>
      <c r="F1050" s="745">
        <f t="shared" si="308"/>
        <v>26052.744000000002</v>
      </c>
      <c r="G1050" s="745">
        <v>5400</v>
      </c>
      <c r="H1050" s="745">
        <f t="shared" si="309"/>
        <v>6513.1860000000006</v>
      </c>
      <c r="I1050" s="745">
        <f t="shared" si="310"/>
        <v>71428.865999999995</v>
      </c>
      <c r="J1050" s="834"/>
      <c r="K1050" s="834"/>
      <c r="L1050" s="834"/>
      <c r="M1050" s="740">
        <v>480000</v>
      </c>
      <c r="N1050" s="898"/>
    </row>
    <row r="1051" spans="1:14" ht="24.95" customHeight="1" x14ac:dyDescent="0.25">
      <c r="A1051" s="926">
        <v>39</v>
      </c>
      <c r="B1051" s="744"/>
      <c r="C1051" s="744" t="s">
        <v>982</v>
      </c>
      <c r="D1051" s="745">
        <v>130263.72</v>
      </c>
      <c r="E1051" s="745">
        <f t="shared" si="307"/>
        <v>45592.301999999996</v>
      </c>
      <c r="F1051" s="745">
        <f t="shared" si="308"/>
        <v>26052.744000000002</v>
      </c>
      <c r="G1051" s="745">
        <v>5400</v>
      </c>
      <c r="H1051" s="745">
        <f t="shared" si="309"/>
        <v>6513.1860000000006</v>
      </c>
      <c r="I1051" s="745">
        <f t="shared" si="310"/>
        <v>71428.865999999995</v>
      </c>
      <c r="J1051" s="834"/>
      <c r="K1051" s="834"/>
      <c r="L1051" s="834"/>
      <c r="M1051" s="740">
        <v>480000</v>
      </c>
      <c r="N1051" s="898"/>
    </row>
    <row r="1052" spans="1:14" ht="24.95" customHeight="1" x14ac:dyDescent="0.25">
      <c r="A1052" s="926">
        <v>40</v>
      </c>
      <c r="B1052" s="744"/>
      <c r="C1052" s="744" t="s">
        <v>982</v>
      </c>
      <c r="D1052" s="745">
        <v>130263.72</v>
      </c>
      <c r="E1052" s="745">
        <f t="shared" si="307"/>
        <v>45592.301999999996</v>
      </c>
      <c r="F1052" s="745">
        <f t="shared" si="308"/>
        <v>26052.744000000002</v>
      </c>
      <c r="G1052" s="745">
        <v>5400</v>
      </c>
      <c r="H1052" s="745">
        <f t="shared" si="309"/>
        <v>6513.1860000000006</v>
      </c>
      <c r="I1052" s="745">
        <f t="shared" si="310"/>
        <v>71428.865999999995</v>
      </c>
      <c r="J1052" s="834"/>
      <c r="K1052" s="834"/>
      <c r="L1052" s="834"/>
      <c r="M1052" s="740">
        <v>480000</v>
      </c>
      <c r="N1052" s="898"/>
    </row>
    <row r="1053" spans="1:14" ht="24.95" customHeight="1" x14ac:dyDescent="0.25">
      <c r="A1053" s="926">
        <v>41</v>
      </c>
      <c r="B1053" s="744"/>
      <c r="C1053" s="744" t="s">
        <v>982</v>
      </c>
      <c r="D1053" s="745">
        <v>130263.72</v>
      </c>
      <c r="E1053" s="745">
        <f t="shared" si="307"/>
        <v>45592.301999999996</v>
      </c>
      <c r="F1053" s="745">
        <f t="shared" si="308"/>
        <v>26052.744000000002</v>
      </c>
      <c r="G1053" s="745">
        <v>5400</v>
      </c>
      <c r="H1053" s="745">
        <f t="shared" si="309"/>
        <v>6513.1860000000006</v>
      </c>
      <c r="I1053" s="745">
        <f t="shared" si="310"/>
        <v>71428.865999999995</v>
      </c>
      <c r="J1053" s="834"/>
      <c r="K1053" s="834"/>
      <c r="L1053" s="834"/>
      <c r="M1053" s="740">
        <v>480000</v>
      </c>
      <c r="N1053" s="898"/>
    </row>
    <row r="1054" spans="1:14" ht="24.95" customHeight="1" x14ac:dyDescent="0.25">
      <c r="A1054" s="926">
        <v>42</v>
      </c>
      <c r="B1054" s="744"/>
      <c r="C1054" s="744" t="s">
        <v>982</v>
      </c>
      <c r="D1054" s="745">
        <v>130263.72</v>
      </c>
      <c r="E1054" s="745">
        <f t="shared" si="307"/>
        <v>45592.301999999996</v>
      </c>
      <c r="F1054" s="745">
        <f t="shared" si="308"/>
        <v>26052.744000000002</v>
      </c>
      <c r="G1054" s="745">
        <v>5400</v>
      </c>
      <c r="H1054" s="745">
        <f t="shared" si="309"/>
        <v>6513.1860000000006</v>
      </c>
      <c r="I1054" s="745">
        <f t="shared" si="310"/>
        <v>71428.865999999995</v>
      </c>
      <c r="J1054" s="834"/>
      <c r="K1054" s="834"/>
      <c r="L1054" s="834"/>
      <c r="M1054" s="740">
        <v>480000</v>
      </c>
      <c r="N1054" s="898"/>
    </row>
    <row r="1055" spans="1:14" ht="24.95" customHeight="1" x14ac:dyDescent="0.25">
      <c r="A1055" s="926">
        <v>43</v>
      </c>
      <c r="B1055" s="744"/>
      <c r="C1055" s="744" t="s">
        <v>982</v>
      </c>
      <c r="D1055" s="745">
        <v>130263.72</v>
      </c>
      <c r="E1055" s="745">
        <f t="shared" si="307"/>
        <v>45592.301999999996</v>
      </c>
      <c r="F1055" s="745">
        <f t="shared" si="308"/>
        <v>26052.744000000002</v>
      </c>
      <c r="G1055" s="745">
        <v>5400</v>
      </c>
      <c r="H1055" s="745">
        <f t="shared" si="309"/>
        <v>6513.1860000000006</v>
      </c>
      <c r="I1055" s="745">
        <f t="shared" si="310"/>
        <v>71428.865999999995</v>
      </c>
      <c r="J1055" s="834"/>
      <c r="K1055" s="834"/>
      <c r="L1055" s="834"/>
      <c r="M1055" s="740">
        <v>480000</v>
      </c>
      <c r="N1055" s="898"/>
    </row>
    <row r="1056" spans="1:14" ht="24.95" customHeight="1" x14ac:dyDescent="0.25">
      <c r="A1056" s="926">
        <v>44</v>
      </c>
      <c r="B1056" s="744"/>
      <c r="C1056" s="744" t="s">
        <v>982</v>
      </c>
      <c r="D1056" s="745">
        <v>130263.72</v>
      </c>
      <c r="E1056" s="745">
        <f t="shared" si="307"/>
        <v>45592.301999999996</v>
      </c>
      <c r="F1056" s="745">
        <f t="shared" si="308"/>
        <v>26052.744000000002</v>
      </c>
      <c r="G1056" s="745">
        <v>5400</v>
      </c>
      <c r="H1056" s="745">
        <f t="shared" si="309"/>
        <v>6513.1860000000006</v>
      </c>
      <c r="I1056" s="745">
        <f t="shared" si="310"/>
        <v>71428.865999999995</v>
      </c>
      <c r="J1056" s="834"/>
      <c r="K1056" s="834"/>
      <c r="L1056" s="834"/>
      <c r="M1056" s="740">
        <v>480000</v>
      </c>
      <c r="N1056" s="898"/>
    </row>
    <row r="1057" spans="1:14" ht="24.95" customHeight="1" x14ac:dyDescent="0.25">
      <c r="A1057" s="926">
        <v>45</v>
      </c>
      <c r="B1057" s="744"/>
      <c r="C1057" s="744" t="s">
        <v>982</v>
      </c>
      <c r="D1057" s="745">
        <v>130263.72</v>
      </c>
      <c r="E1057" s="745">
        <f t="shared" si="307"/>
        <v>45592.301999999996</v>
      </c>
      <c r="F1057" s="745">
        <f t="shared" si="308"/>
        <v>26052.744000000002</v>
      </c>
      <c r="G1057" s="745">
        <v>5400</v>
      </c>
      <c r="H1057" s="745">
        <f t="shared" si="309"/>
        <v>6513.1860000000006</v>
      </c>
      <c r="I1057" s="745">
        <f t="shared" si="310"/>
        <v>71428.865999999995</v>
      </c>
      <c r="J1057" s="834"/>
      <c r="K1057" s="834"/>
      <c r="L1057" s="834"/>
      <c r="M1057" s="740">
        <v>480000</v>
      </c>
      <c r="N1057" s="898"/>
    </row>
    <row r="1058" spans="1:14" ht="24.95" customHeight="1" x14ac:dyDescent="0.25">
      <c r="A1058" s="926">
        <v>46</v>
      </c>
      <c r="B1058" s="744"/>
      <c r="C1058" s="744" t="s">
        <v>958</v>
      </c>
      <c r="D1058" s="745">
        <v>149556.84</v>
      </c>
      <c r="E1058" s="745">
        <f t="shared" si="307"/>
        <v>52344.893999999993</v>
      </c>
      <c r="F1058" s="745">
        <f t="shared" si="308"/>
        <v>29911.368000000002</v>
      </c>
      <c r="G1058" s="745">
        <v>5400</v>
      </c>
      <c r="H1058" s="745">
        <f t="shared" si="309"/>
        <v>7477.8420000000006</v>
      </c>
      <c r="I1058" s="745">
        <f t="shared" si="310"/>
        <v>72393.521999999997</v>
      </c>
      <c r="J1058" s="834"/>
      <c r="K1058" s="834"/>
      <c r="L1058" s="834"/>
      <c r="M1058" s="740">
        <v>480000</v>
      </c>
      <c r="N1058" s="898"/>
    </row>
    <row r="1059" spans="1:14" ht="24.95" customHeight="1" x14ac:dyDescent="0.25">
      <c r="A1059" s="926">
        <v>47</v>
      </c>
      <c r="B1059" s="744"/>
      <c r="C1059" s="744" t="s">
        <v>958</v>
      </c>
      <c r="D1059" s="745">
        <v>149556.84</v>
      </c>
      <c r="E1059" s="745">
        <f t="shared" si="307"/>
        <v>52344.893999999993</v>
      </c>
      <c r="F1059" s="745">
        <f t="shared" si="308"/>
        <v>29911.368000000002</v>
      </c>
      <c r="G1059" s="745">
        <v>5400</v>
      </c>
      <c r="H1059" s="745">
        <f t="shared" si="309"/>
        <v>7477.8420000000006</v>
      </c>
      <c r="I1059" s="745">
        <f t="shared" si="310"/>
        <v>72393.521999999997</v>
      </c>
      <c r="J1059" s="834"/>
      <c r="K1059" s="834"/>
      <c r="L1059" s="834"/>
      <c r="M1059" s="740">
        <v>480000</v>
      </c>
      <c r="N1059" s="898"/>
    </row>
    <row r="1060" spans="1:14" ht="24.95" customHeight="1" x14ac:dyDescent="0.25">
      <c r="A1060" s="926">
        <v>48</v>
      </c>
      <c r="B1060" s="744"/>
      <c r="C1060" s="744" t="s">
        <v>958</v>
      </c>
      <c r="D1060" s="745">
        <v>149556.84</v>
      </c>
      <c r="E1060" s="745">
        <f t="shared" si="307"/>
        <v>52344.893999999993</v>
      </c>
      <c r="F1060" s="745">
        <f t="shared" si="308"/>
        <v>29911.368000000002</v>
      </c>
      <c r="G1060" s="745">
        <v>5400</v>
      </c>
      <c r="H1060" s="745">
        <f t="shared" si="309"/>
        <v>7477.8420000000006</v>
      </c>
      <c r="I1060" s="745">
        <f t="shared" si="310"/>
        <v>72393.521999999997</v>
      </c>
      <c r="J1060" s="834"/>
      <c r="K1060" s="834"/>
      <c r="L1060" s="834"/>
      <c r="M1060" s="740">
        <v>480000</v>
      </c>
      <c r="N1060" s="898"/>
    </row>
    <row r="1061" spans="1:14" ht="24.95" customHeight="1" x14ac:dyDescent="0.25">
      <c r="A1061" s="926">
        <v>49</v>
      </c>
      <c r="B1061" s="744"/>
      <c r="C1061" s="744" t="s">
        <v>958</v>
      </c>
      <c r="D1061" s="745">
        <v>149556.84</v>
      </c>
      <c r="E1061" s="745">
        <f t="shared" si="307"/>
        <v>52344.893999999993</v>
      </c>
      <c r="F1061" s="745">
        <f t="shared" si="308"/>
        <v>29911.368000000002</v>
      </c>
      <c r="G1061" s="745">
        <v>5400</v>
      </c>
      <c r="H1061" s="745">
        <f t="shared" si="309"/>
        <v>7477.8420000000006</v>
      </c>
      <c r="I1061" s="745">
        <f t="shared" si="310"/>
        <v>72393.521999999997</v>
      </c>
      <c r="J1061" s="834"/>
      <c r="K1061" s="834"/>
      <c r="L1061" s="834"/>
      <c r="M1061" s="740">
        <v>480000</v>
      </c>
      <c r="N1061" s="898"/>
    </row>
    <row r="1062" spans="1:14" ht="24.95" customHeight="1" x14ac:dyDescent="0.25">
      <c r="A1062" s="926">
        <v>50</v>
      </c>
      <c r="B1062" s="744"/>
      <c r="C1062" s="744" t="s">
        <v>958</v>
      </c>
      <c r="D1062" s="745">
        <v>149556.84</v>
      </c>
      <c r="E1062" s="745">
        <f t="shared" si="307"/>
        <v>52344.893999999993</v>
      </c>
      <c r="F1062" s="745">
        <f t="shared" si="308"/>
        <v>29911.368000000002</v>
      </c>
      <c r="G1062" s="745">
        <v>5400</v>
      </c>
      <c r="H1062" s="745">
        <f t="shared" si="309"/>
        <v>7477.8420000000006</v>
      </c>
      <c r="I1062" s="745">
        <f t="shared" si="310"/>
        <v>72393.521999999997</v>
      </c>
      <c r="J1062" s="834"/>
      <c r="K1062" s="834"/>
      <c r="L1062" s="834"/>
      <c r="M1062" s="740">
        <v>480000</v>
      </c>
      <c r="N1062" s="898"/>
    </row>
    <row r="1063" spans="1:14" ht="24.95" customHeight="1" x14ac:dyDescent="0.25">
      <c r="A1063" s="926">
        <v>51</v>
      </c>
      <c r="B1063" s="744"/>
      <c r="C1063" s="744" t="s">
        <v>958</v>
      </c>
      <c r="D1063" s="745">
        <v>149556.84</v>
      </c>
      <c r="E1063" s="745">
        <f t="shared" si="307"/>
        <v>52344.893999999993</v>
      </c>
      <c r="F1063" s="745">
        <f t="shared" si="308"/>
        <v>29911.368000000002</v>
      </c>
      <c r="G1063" s="745">
        <v>5400</v>
      </c>
      <c r="H1063" s="745">
        <f t="shared" si="309"/>
        <v>7477.8420000000006</v>
      </c>
      <c r="I1063" s="745">
        <f t="shared" si="310"/>
        <v>72393.521999999997</v>
      </c>
      <c r="J1063" s="834"/>
      <c r="K1063" s="834"/>
      <c r="L1063" s="834"/>
      <c r="M1063" s="740">
        <v>480000</v>
      </c>
      <c r="N1063" s="898"/>
    </row>
    <row r="1064" spans="1:14" ht="24.95" customHeight="1" x14ac:dyDescent="0.25">
      <c r="A1064" s="926">
        <v>52</v>
      </c>
      <c r="B1064" s="744"/>
      <c r="C1064" s="744" t="s">
        <v>958</v>
      </c>
      <c r="D1064" s="745">
        <v>149556.84</v>
      </c>
      <c r="E1064" s="745">
        <f t="shared" si="307"/>
        <v>52344.893999999993</v>
      </c>
      <c r="F1064" s="745">
        <f t="shared" si="308"/>
        <v>29911.368000000002</v>
      </c>
      <c r="G1064" s="745">
        <v>5400</v>
      </c>
      <c r="H1064" s="745">
        <f t="shared" si="309"/>
        <v>7477.8420000000006</v>
      </c>
      <c r="I1064" s="745">
        <f t="shared" si="310"/>
        <v>72393.521999999997</v>
      </c>
      <c r="J1064" s="834"/>
      <c r="K1064" s="834"/>
      <c r="L1064" s="834"/>
      <c r="M1064" s="740">
        <v>480000</v>
      </c>
      <c r="N1064" s="898"/>
    </row>
    <row r="1065" spans="1:14" ht="24.95" customHeight="1" x14ac:dyDescent="0.25">
      <c r="A1065" s="926">
        <v>53</v>
      </c>
      <c r="B1065" s="744"/>
      <c r="C1065" s="744" t="s">
        <v>958</v>
      </c>
      <c r="D1065" s="745">
        <v>149556.84</v>
      </c>
      <c r="E1065" s="745">
        <f t="shared" si="307"/>
        <v>52344.893999999993</v>
      </c>
      <c r="F1065" s="745">
        <f t="shared" si="308"/>
        <v>29911.368000000002</v>
      </c>
      <c r="G1065" s="745">
        <v>5400</v>
      </c>
      <c r="H1065" s="745">
        <f t="shared" si="309"/>
        <v>7477.8420000000006</v>
      </c>
      <c r="I1065" s="745">
        <f t="shared" si="310"/>
        <v>72393.521999999997</v>
      </c>
      <c r="J1065" s="834"/>
      <c r="K1065" s="834"/>
      <c r="L1065" s="834"/>
      <c r="M1065" s="740">
        <v>480000</v>
      </c>
      <c r="N1065" s="898"/>
    </row>
    <row r="1066" spans="1:14" ht="24.95" customHeight="1" x14ac:dyDescent="0.25">
      <c r="A1066" s="926">
        <v>54</v>
      </c>
      <c r="B1066" s="744"/>
      <c r="C1066" s="744" t="s">
        <v>1048</v>
      </c>
      <c r="D1066" s="745">
        <v>149046</v>
      </c>
      <c r="E1066" s="745">
        <f t="shared" si="307"/>
        <v>52166.1</v>
      </c>
      <c r="F1066" s="745">
        <f t="shared" si="308"/>
        <v>29809.200000000001</v>
      </c>
      <c r="G1066" s="745">
        <v>5400</v>
      </c>
      <c r="H1066" s="745">
        <f t="shared" si="309"/>
        <v>7452.3</v>
      </c>
      <c r="I1066" s="745">
        <f t="shared" si="310"/>
        <v>72367.98</v>
      </c>
      <c r="J1066" s="834"/>
      <c r="K1066" s="834"/>
      <c r="L1066" s="834"/>
      <c r="M1066" s="740">
        <v>480000</v>
      </c>
      <c r="N1066" s="898"/>
    </row>
    <row r="1067" spans="1:14" ht="24.95" customHeight="1" x14ac:dyDescent="0.25">
      <c r="A1067" s="926">
        <v>55</v>
      </c>
      <c r="B1067" s="744"/>
      <c r="C1067" s="744" t="s">
        <v>1048</v>
      </c>
      <c r="D1067" s="745">
        <v>149046</v>
      </c>
      <c r="E1067" s="745">
        <f t="shared" si="307"/>
        <v>52166.1</v>
      </c>
      <c r="F1067" s="745">
        <f t="shared" si="308"/>
        <v>29809.200000000001</v>
      </c>
      <c r="G1067" s="745">
        <v>5400</v>
      </c>
      <c r="H1067" s="745">
        <f t="shared" si="309"/>
        <v>7452.3</v>
      </c>
      <c r="I1067" s="745">
        <f t="shared" si="310"/>
        <v>72367.98</v>
      </c>
      <c r="J1067" s="834"/>
      <c r="K1067" s="834"/>
      <c r="L1067" s="834"/>
      <c r="M1067" s="740">
        <v>480000</v>
      </c>
      <c r="N1067" s="898"/>
    </row>
    <row r="1068" spans="1:14" ht="24.95" customHeight="1" x14ac:dyDescent="0.25">
      <c r="A1068" s="926">
        <v>56</v>
      </c>
      <c r="B1068" s="744"/>
      <c r="C1068" s="744" t="s">
        <v>1048</v>
      </c>
      <c r="D1068" s="745">
        <v>149046</v>
      </c>
      <c r="E1068" s="745">
        <f t="shared" si="307"/>
        <v>52166.1</v>
      </c>
      <c r="F1068" s="745">
        <f t="shared" si="308"/>
        <v>29809.200000000001</v>
      </c>
      <c r="G1068" s="745">
        <v>5400</v>
      </c>
      <c r="H1068" s="745">
        <f t="shared" si="309"/>
        <v>7452.3</v>
      </c>
      <c r="I1068" s="745">
        <f t="shared" si="310"/>
        <v>72367.98</v>
      </c>
      <c r="J1068" s="834"/>
      <c r="K1068" s="834"/>
      <c r="L1068" s="834"/>
      <c r="M1068" s="740">
        <v>480000</v>
      </c>
      <c r="N1068" s="898"/>
    </row>
    <row r="1069" spans="1:14" ht="24.95" customHeight="1" x14ac:dyDescent="0.25">
      <c r="A1069" s="926">
        <v>57</v>
      </c>
      <c r="B1069" s="744"/>
      <c r="C1069" s="744" t="s">
        <v>1048</v>
      </c>
      <c r="D1069" s="745">
        <v>149046</v>
      </c>
      <c r="E1069" s="745">
        <f t="shared" si="307"/>
        <v>52166.1</v>
      </c>
      <c r="F1069" s="745">
        <f t="shared" si="308"/>
        <v>29809.200000000001</v>
      </c>
      <c r="G1069" s="745">
        <v>5400</v>
      </c>
      <c r="H1069" s="745">
        <f t="shared" si="309"/>
        <v>7452.3</v>
      </c>
      <c r="I1069" s="745">
        <f t="shared" si="310"/>
        <v>72367.98</v>
      </c>
      <c r="J1069" s="834"/>
      <c r="K1069" s="834"/>
      <c r="L1069" s="834"/>
      <c r="M1069" s="740">
        <v>480000</v>
      </c>
      <c r="N1069" s="898"/>
    </row>
    <row r="1070" spans="1:14" ht="24.95" customHeight="1" x14ac:dyDescent="0.25">
      <c r="A1070" s="926">
        <v>58</v>
      </c>
      <c r="B1070" s="744"/>
      <c r="C1070" s="744" t="s">
        <v>1048</v>
      </c>
      <c r="D1070" s="745">
        <v>149046</v>
      </c>
      <c r="E1070" s="745">
        <f t="shared" si="307"/>
        <v>52166.1</v>
      </c>
      <c r="F1070" s="745">
        <f t="shared" si="308"/>
        <v>29809.200000000001</v>
      </c>
      <c r="G1070" s="745">
        <v>5400</v>
      </c>
      <c r="H1070" s="745">
        <f t="shared" si="309"/>
        <v>7452.3</v>
      </c>
      <c r="I1070" s="745">
        <f t="shared" si="310"/>
        <v>72367.98</v>
      </c>
      <c r="J1070" s="834"/>
      <c r="K1070" s="834"/>
      <c r="L1070" s="834"/>
      <c r="M1070" s="740">
        <v>480000</v>
      </c>
      <c r="N1070" s="898"/>
    </row>
    <row r="1071" spans="1:14" ht="24.95" customHeight="1" x14ac:dyDescent="0.25">
      <c r="A1071" s="926">
        <v>59</v>
      </c>
      <c r="B1071" s="744"/>
      <c r="C1071" s="744" t="s">
        <v>1048</v>
      </c>
      <c r="D1071" s="745">
        <v>149046</v>
      </c>
      <c r="E1071" s="745">
        <f t="shared" si="307"/>
        <v>52166.1</v>
      </c>
      <c r="F1071" s="745">
        <f t="shared" si="308"/>
        <v>29809.200000000001</v>
      </c>
      <c r="G1071" s="745">
        <v>5400</v>
      </c>
      <c r="H1071" s="745">
        <f t="shared" si="309"/>
        <v>7452.3</v>
      </c>
      <c r="I1071" s="745">
        <f t="shared" si="310"/>
        <v>72367.98</v>
      </c>
      <c r="J1071" s="834"/>
      <c r="K1071" s="834"/>
      <c r="L1071" s="834"/>
      <c r="M1071" s="740">
        <v>480000</v>
      </c>
      <c r="N1071" s="898"/>
    </row>
    <row r="1072" spans="1:14" ht="24.95" customHeight="1" x14ac:dyDescent="0.25">
      <c r="A1072" s="926">
        <v>60</v>
      </c>
      <c r="B1072" s="744"/>
      <c r="C1072" s="744" t="s">
        <v>1048</v>
      </c>
      <c r="D1072" s="745">
        <v>149046</v>
      </c>
      <c r="E1072" s="745">
        <f t="shared" ref="E1072:E1109" si="315">D1072*35%</f>
        <v>52166.1</v>
      </c>
      <c r="F1072" s="745">
        <f t="shared" ref="F1072:F1109" si="316">D1072*20%</f>
        <v>29809.200000000001</v>
      </c>
      <c r="G1072" s="745">
        <v>5400</v>
      </c>
      <c r="H1072" s="745">
        <f t="shared" ref="H1072:H1109" si="317">D1072*5%</f>
        <v>7452.3</v>
      </c>
      <c r="I1072" s="745">
        <f t="shared" ref="I1072:I1109" si="318">D1072*5%+64915.68</f>
        <v>72367.98</v>
      </c>
      <c r="J1072" s="834"/>
      <c r="K1072" s="834"/>
      <c r="L1072" s="834"/>
      <c r="M1072" s="740">
        <v>480000</v>
      </c>
      <c r="N1072" s="898"/>
    </row>
    <row r="1073" spans="1:14" ht="24.95" customHeight="1" x14ac:dyDescent="0.25">
      <c r="A1073" s="926">
        <v>61</v>
      </c>
      <c r="B1073" s="744"/>
      <c r="C1073" s="744" t="s">
        <v>1048</v>
      </c>
      <c r="D1073" s="745">
        <v>149046</v>
      </c>
      <c r="E1073" s="745">
        <f t="shared" si="315"/>
        <v>52166.1</v>
      </c>
      <c r="F1073" s="745">
        <f t="shared" si="316"/>
        <v>29809.200000000001</v>
      </c>
      <c r="G1073" s="745">
        <v>5400</v>
      </c>
      <c r="H1073" s="745">
        <f t="shared" si="317"/>
        <v>7452.3</v>
      </c>
      <c r="I1073" s="745">
        <f t="shared" si="318"/>
        <v>72367.98</v>
      </c>
      <c r="J1073" s="834"/>
      <c r="K1073" s="834"/>
      <c r="L1073" s="834"/>
      <c r="M1073" s="740">
        <v>480000</v>
      </c>
      <c r="N1073" s="898"/>
    </row>
    <row r="1074" spans="1:14" ht="24.95" customHeight="1" x14ac:dyDescent="0.25">
      <c r="A1074" s="926">
        <v>62</v>
      </c>
      <c r="B1074" s="744"/>
      <c r="C1074" s="744" t="s">
        <v>1048</v>
      </c>
      <c r="D1074" s="745">
        <v>149046</v>
      </c>
      <c r="E1074" s="745">
        <f t="shared" si="315"/>
        <v>52166.1</v>
      </c>
      <c r="F1074" s="745">
        <f t="shared" si="316"/>
        <v>29809.200000000001</v>
      </c>
      <c r="G1074" s="745">
        <v>5400</v>
      </c>
      <c r="H1074" s="745">
        <f t="shared" si="317"/>
        <v>7452.3</v>
      </c>
      <c r="I1074" s="745">
        <f t="shared" si="318"/>
        <v>72367.98</v>
      </c>
      <c r="J1074" s="834"/>
      <c r="K1074" s="834"/>
      <c r="L1074" s="834"/>
      <c r="M1074" s="740">
        <v>480000</v>
      </c>
      <c r="N1074" s="898"/>
    </row>
    <row r="1075" spans="1:14" ht="24.95" customHeight="1" x14ac:dyDescent="0.25">
      <c r="A1075" s="926">
        <v>63</v>
      </c>
      <c r="B1075" s="744"/>
      <c r="C1075" s="744" t="s">
        <v>1048</v>
      </c>
      <c r="D1075" s="745">
        <v>149046</v>
      </c>
      <c r="E1075" s="745">
        <f t="shared" si="315"/>
        <v>52166.1</v>
      </c>
      <c r="F1075" s="745">
        <f t="shared" si="316"/>
        <v>29809.200000000001</v>
      </c>
      <c r="G1075" s="745">
        <v>5400</v>
      </c>
      <c r="H1075" s="745">
        <f t="shared" si="317"/>
        <v>7452.3</v>
      </c>
      <c r="I1075" s="745">
        <f t="shared" si="318"/>
        <v>72367.98</v>
      </c>
      <c r="J1075" s="834"/>
      <c r="K1075" s="834"/>
      <c r="L1075" s="834"/>
      <c r="M1075" s="740">
        <v>480000</v>
      </c>
      <c r="N1075" s="898"/>
    </row>
    <row r="1076" spans="1:14" ht="24.95" customHeight="1" x14ac:dyDescent="0.25">
      <c r="A1076" s="926">
        <v>64</v>
      </c>
      <c r="B1076" s="744"/>
      <c r="C1076" s="744" t="s">
        <v>1048</v>
      </c>
      <c r="D1076" s="745">
        <v>149046</v>
      </c>
      <c r="E1076" s="745">
        <f t="shared" si="315"/>
        <v>52166.1</v>
      </c>
      <c r="F1076" s="745">
        <f t="shared" si="316"/>
        <v>29809.200000000001</v>
      </c>
      <c r="G1076" s="745">
        <v>5400</v>
      </c>
      <c r="H1076" s="745">
        <f t="shared" si="317"/>
        <v>7452.3</v>
      </c>
      <c r="I1076" s="745">
        <f t="shared" si="318"/>
        <v>72367.98</v>
      </c>
      <c r="J1076" s="834"/>
      <c r="K1076" s="834"/>
      <c r="L1076" s="834"/>
      <c r="M1076" s="740">
        <v>480000</v>
      </c>
      <c r="N1076" s="898"/>
    </row>
    <row r="1077" spans="1:14" ht="24.95" customHeight="1" x14ac:dyDescent="0.25">
      <c r="A1077" s="926">
        <v>65</v>
      </c>
      <c r="B1077" s="744"/>
      <c r="C1077" s="744" t="s">
        <v>1048</v>
      </c>
      <c r="D1077" s="745">
        <v>149046</v>
      </c>
      <c r="E1077" s="745">
        <f t="shared" si="315"/>
        <v>52166.1</v>
      </c>
      <c r="F1077" s="745">
        <f t="shared" si="316"/>
        <v>29809.200000000001</v>
      </c>
      <c r="G1077" s="745">
        <v>5400</v>
      </c>
      <c r="H1077" s="745">
        <f t="shared" si="317"/>
        <v>7452.3</v>
      </c>
      <c r="I1077" s="745">
        <f t="shared" si="318"/>
        <v>72367.98</v>
      </c>
      <c r="J1077" s="834"/>
      <c r="K1077" s="834"/>
      <c r="L1077" s="834"/>
      <c r="M1077" s="740">
        <v>480000</v>
      </c>
      <c r="N1077" s="898"/>
    </row>
    <row r="1078" spans="1:14" ht="24.95" customHeight="1" x14ac:dyDescent="0.25">
      <c r="A1078" s="926">
        <v>66</v>
      </c>
      <c r="B1078" s="744"/>
      <c r="C1078" s="744" t="s">
        <v>1048</v>
      </c>
      <c r="D1078" s="745">
        <v>149046</v>
      </c>
      <c r="E1078" s="745">
        <f t="shared" si="315"/>
        <v>52166.1</v>
      </c>
      <c r="F1078" s="745">
        <f t="shared" si="316"/>
        <v>29809.200000000001</v>
      </c>
      <c r="G1078" s="745">
        <v>5400</v>
      </c>
      <c r="H1078" s="745">
        <f t="shared" si="317"/>
        <v>7452.3</v>
      </c>
      <c r="I1078" s="745">
        <f t="shared" si="318"/>
        <v>72367.98</v>
      </c>
      <c r="J1078" s="834"/>
      <c r="K1078" s="834"/>
      <c r="L1078" s="834"/>
      <c r="M1078" s="740">
        <v>480000</v>
      </c>
      <c r="N1078" s="898"/>
    </row>
    <row r="1079" spans="1:14" ht="24.95" customHeight="1" x14ac:dyDescent="0.25">
      <c r="A1079" s="926">
        <v>67</v>
      </c>
      <c r="B1079" s="744"/>
      <c r="C1079" s="801" t="s">
        <v>959</v>
      </c>
      <c r="D1079" s="745">
        <v>171463.08000000002</v>
      </c>
      <c r="E1079" s="745">
        <f t="shared" si="315"/>
        <v>60012.078000000001</v>
      </c>
      <c r="F1079" s="745">
        <f t="shared" si="316"/>
        <v>34292.616000000002</v>
      </c>
      <c r="G1079" s="745">
        <v>5400</v>
      </c>
      <c r="H1079" s="745">
        <f t="shared" si="317"/>
        <v>8573.1540000000005</v>
      </c>
      <c r="I1079" s="745">
        <f t="shared" si="318"/>
        <v>73488.834000000003</v>
      </c>
      <c r="J1079" s="834"/>
      <c r="K1079" s="834"/>
      <c r="L1079" s="834"/>
      <c r="M1079" s="740">
        <v>480000</v>
      </c>
      <c r="N1079" s="898"/>
    </row>
    <row r="1080" spans="1:14" ht="24.95" customHeight="1" x14ac:dyDescent="0.25">
      <c r="A1080" s="926">
        <v>68</v>
      </c>
      <c r="B1080" s="744"/>
      <c r="C1080" s="801" t="s">
        <v>959</v>
      </c>
      <c r="D1080" s="745">
        <v>171463.08000000002</v>
      </c>
      <c r="E1080" s="745">
        <f t="shared" si="315"/>
        <v>60012.078000000001</v>
      </c>
      <c r="F1080" s="745">
        <f t="shared" si="316"/>
        <v>34292.616000000002</v>
      </c>
      <c r="G1080" s="745">
        <v>5400</v>
      </c>
      <c r="H1080" s="745">
        <f t="shared" si="317"/>
        <v>8573.1540000000005</v>
      </c>
      <c r="I1080" s="745">
        <f t="shared" si="318"/>
        <v>73488.834000000003</v>
      </c>
      <c r="J1080" s="834"/>
      <c r="K1080" s="834"/>
      <c r="L1080" s="834"/>
      <c r="M1080" s="740">
        <v>480000</v>
      </c>
      <c r="N1080" s="898"/>
    </row>
    <row r="1081" spans="1:14" ht="24.95" customHeight="1" x14ac:dyDescent="0.25">
      <c r="A1081" s="926">
        <v>69</v>
      </c>
      <c r="B1081" s="744"/>
      <c r="C1081" s="801" t="s">
        <v>959</v>
      </c>
      <c r="D1081" s="745">
        <v>171463.08000000002</v>
      </c>
      <c r="E1081" s="745">
        <f t="shared" si="315"/>
        <v>60012.078000000001</v>
      </c>
      <c r="F1081" s="745">
        <f t="shared" si="316"/>
        <v>34292.616000000002</v>
      </c>
      <c r="G1081" s="745">
        <v>5400</v>
      </c>
      <c r="H1081" s="745">
        <f t="shared" si="317"/>
        <v>8573.1540000000005</v>
      </c>
      <c r="I1081" s="745">
        <f t="shared" si="318"/>
        <v>73488.834000000003</v>
      </c>
      <c r="J1081" s="834"/>
      <c r="K1081" s="834"/>
      <c r="L1081" s="834"/>
      <c r="M1081" s="740">
        <v>480000</v>
      </c>
      <c r="N1081" s="898"/>
    </row>
    <row r="1082" spans="1:14" ht="24.95" customHeight="1" x14ac:dyDescent="0.25">
      <c r="A1082" s="926">
        <v>70</v>
      </c>
      <c r="B1082" s="744"/>
      <c r="C1082" s="801" t="s">
        <v>959</v>
      </c>
      <c r="D1082" s="745">
        <v>171463.08000000002</v>
      </c>
      <c r="E1082" s="745">
        <f t="shared" si="315"/>
        <v>60012.078000000001</v>
      </c>
      <c r="F1082" s="745">
        <f t="shared" si="316"/>
        <v>34292.616000000002</v>
      </c>
      <c r="G1082" s="745">
        <v>5400</v>
      </c>
      <c r="H1082" s="745">
        <f t="shared" si="317"/>
        <v>8573.1540000000005</v>
      </c>
      <c r="I1082" s="745">
        <f t="shared" si="318"/>
        <v>73488.834000000003</v>
      </c>
      <c r="J1082" s="834"/>
      <c r="K1082" s="834"/>
      <c r="L1082" s="834"/>
      <c r="M1082" s="740">
        <v>480000</v>
      </c>
      <c r="N1082" s="898"/>
    </row>
    <row r="1083" spans="1:14" ht="24.95" customHeight="1" x14ac:dyDescent="0.25">
      <c r="A1083" s="926">
        <v>71</v>
      </c>
      <c r="B1083" s="744"/>
      <c r="C1083" s="801" t="s">
        <v>959</v>
      </c>
      <c r="D1083" s="745">
        <v>171463.08000000002</v>
      </c>
      <c r="E1083" s="745">
        <f t="shared" si="315"/>
        <v>60012.078000000001</v>
      </c>
      <c r="F1083" s="745">
        <f t="shared" si="316"/>
        <v>34292.616000000002</v>
      </c>
      <c r="G1083" s="745">
        <v>5400</v>
      </c>
      <c r="H1083" s="745">
        <f t="shared" si="317"/>
        <v>8573.1540000000005</v>
      </c>
      <c r="I1083" s="745">
        <f t="shared" si="318"/>
        <v>73488.834000000003</v>
      </c>
      <c r="J1083" s="834"/>
      <c r="K1083" s="834"/>
      <c r="L1083" s="834"/>
      <c r="M1083" s="740">
        <v>480000</v>
      </c>
      <c r="N1083" s="898"/>
    </row>
    <row r="1084" spans="1:14" ht="24.95" customHeight="1" x14ac:dyDescent="0.25">
      <c r="A1084" s="926">
        <v>72</v>
      </c>
      <c r="B1084" s="744"/>
      <c r="C1084" s="801" t="s">
        <v>959</v>
      </c>
      <c r="D1084" s="745">
        <v>171463.08000000002</v>
      </c>
      <c r="E1084" s="745">
        <f t="shared" si="315"/>
        <v>60012.078000000001</v>
      </c>
      <c r="F1084" s="745">
        <f t="shared" si="316"/>
        <v>34292.616000000002</v>
      </c>
      <c r="G1084" s="745">
        <v>5400</v>
      </c>
      <c r="H1084" s="745">
        <f t="shared" si="317"/>
        <v>8573.1540000000005</v>
      </c>
      <c r="I1084" s="745">
        <f t="shared" si="318"/>
        <v>73488.834000000003</v>
      </c>
      <c r="J1084" s="834"/>
      <c r="K1084" s="834"/>
      <c r="L1084" s="834"/>
      <c r="M1084" s="740">
        <v>480000</v>
      </c>
      <c r="N1084" s="898"/>
    </row>
    <row r="1085" spans="1:14" ht="24.95" customHeight="1" x14ac:dyDescent="0.25">
      <c r="A1085" s="926">
        <v>73</v>
      </c>
      <c r="B1085" s="744"/>
      <c r="C1085" s="801" t="s">
        <v>1016</v>
      </c>
      <c r="D1085" s="745">
        <v>209763.96000000002</v>
      </c>
      <c r="E1085" s="745">
        <f t="shared" si="315"/>
        <v>73417.385999999999</v>
      </c>
      <c r="F1085" s="745">
        <f t="shared" si="316"/>
        <v>41952.792000000009</v>
      </c>
      <c r="G1085" s="745">
        <v>5400</v>
      </c>
      <c r="H1085" s="745">
        <f t="shared" si="317"/>
        <v>10488.198000000002</v>
      </c>
      <c r="I1085" s="745">
        <f t="shared" si="318"/>
        <v>75403.877999999997</v>
      </c>
      <c r="J1085" s="834"/>
      <c r="K1085" s="834"/>
      <c r="L1085" s="834"/>
      <c r="M1085" s="740">
        <v>480000</v>
      </c>
      <c r="N1085" s="898"/>
    </row>
    <row r="1086" spans="1:14" ht="24.95" customHeight="1" x14ac:dyDescent="0.25">
      <c r="A1086" s="926">
        <v>74</v>
      </c>
      <c r="B1086" s="744"/>
      <c r="C1086" s="801" t="s">
        <v>1016</v>
      </c>
      <c r="D1086" s="745">
        <v>209763.96000000002</v>
      </c>
      <c r="E1086" s="745">
        <f t="shared" si="315"/>
        <v>73417.385999999999</v>
      </c>
      <c r="F1086" s="745">
        <f t="shared" si="316"/>
        <v>41952.792000000009</v>
      </c>
      <c r="G1086" s="745">
        <v>5400</v>
      </c>
      <c r="H1086" s="745">
        <f t="shared" si="317"/>
        <v>10488.198000000002</v>
      </c>
      <c r="I1086" s="745">
        <f t="shared" si="318"/>
        <v>75403.877999999997</v>
      </c>
      <c r="J1086" s="834"/>
      <c r="K1086" s="834"/>
      <c r="L1086" s="834"/>
      <c r="M1086" s="740">
        <v>480000</v>
      </c>
      <c r="N1086" s="898"/>
    </row>
    <row r="1087" spans="1:14" ht="24.95" customHeight="1" x14ac:dyDescent="0.25">
      <c r="A1087" s="926">
        <v>75</v>
      </c>
      <c r="B1087" s="744"/>
      <c r="C1087" s="801" t="s">
        <v>1049</v>
      </c>
      <c r="D1087" s="745">
        <v>187906.44</v>
      </c>
      <c r="E1087" s="745">
        <f t="shared" si="315"/>
        <v>65767.254000000001</v>
      </c>
      <c r="F1087" s="745">
        <f t="shared" si="316"/>
        <v>37581.288</v>
      </c>
      <c r="G1087" s="745">
        <v>5400</v>
      </c>
      <c r="H1087" s="745">
        <f t="shared" si="317"/>
        <v>9395.3220000000001</v>
      </c>
      <c r="I1087" s="745">
        <f t="shared" si="318"/>
        <v>74311.002000000008</v>
      </c>
      <c r="J1087" s="834"/>
      <c r="K1087" s="834"/>
      <c r="L1087" s="834"/>
      <c r="M1087" s="740">
        <v>480000</v>
      </c>
      <c r="N1087" s="898"/>
    </row>
    <row r="1088" spans="1:14" ht="24.95" customHeight="1" x14ac:dyDescent="0.25">
      <c r="A1088" s="926">
        <v>76</v>
      </c>
      <c r="B1088" s="744"/>
      <c r="C1088" s="801" t="s">
        <v>1049</v>
      </c>
      <c r="D1088" s="745">
        <v>187906.44</v>
      </c>
      <c r="E1088" s="745">
        <f t="shared" si="315"/>
        <v>65767.254000000001</v>
      </c>
      <c r="F1088" s="745">
        <f t="shared" si="316"/>
        <v>37581.288</v>
      </c>
      <c r="G1088" s="745">
        <v>5400</v>
      </c>
      <c r="H1088" s="745">
        <f t="shared" si="317"/>
        <v>9395.3220000000001</v>
      </c>
      <c r="I1088" s="745">
        <f t="shared" si="318"/>
        <v>74311.002000000008</v>
      </c>
      <c r="J1088" s="834"/>
      <c r="K1088" s="834"/>
      <c r="L1088" s="834"/>
      <c r="M1088" s="740">
        <v>480000</v>
      </c>
      <c r="N1088" s="898"/>
    </row>
    <row r="1089" spans="1:14" ht="24.95" customHeight="1" x14ac:dyDescent="0.25">
      <c r="A1089" s="926">
        <v>77</v>
      </c>
      <c r="B1089" s="744"/>
      <c r="C1089" s="801" t="s">
        <v>1049</v>
      </c>
      <c r="D1089" s="745">
        <v>187906.44</v>
      </c>
      <c r="E1089" s="745">
        <f t="shared" si="315"/>
        <v>65767.254000000001</v>
      </c>
      <c r="F1089" s="745">
        <f t="shared" si="316"/>
        <v>37581.288</v>
      </c>
      <c r="G1089" s="745">
        <v>5400</v>
      </c>
      <c r="H1089" s="745">
        <f t="shared" si="317"/>
        <v>9395.3220000000001</v>
      </c>
      <c r="I1089" s="745">
        <f t="shared" si="318"/>
        <v>74311.002000000008</v>
      </c>
      <c r="J1089" s="834"/>
      <c r="K1089" s="834"/>
      <c r="L1089" s="834"/>
      <c r="M1089" s="740">
        <v>480000</v>
      </c>
      <c r="N1089" s="898"/>
    </row>
    <row r="1090" spans="1:14" ht="24.95" customHeight="1" x14ac:dyDescent="0.25">
      <c r="A1090" s="926">
        <v>78</v>
      </c>
      <c r="B1090" s="744"/>
      <c r="C1090" s="801" t="s">
        <v>1049</v>
      </c>
      <c r="D1090" s="745">
        <v>187906.44</v>
      </c>
      <c r="E1090" s="745">
        <f t="shared" si="315"/>
        <v>65767.254000000001</v>
      </c>
      <c r="F1090" s="745">
        <f t="shared" si="316"/>
        <v>37581.288</v>
      </c>
      <c r="G1090" s="745">
        <v>5400</v>
      </c>
      <c r="H1090" s="745">
        <f t="shared" si="317"/>
        <v>9395.3220000000001</v>
      </c>
      <c r="I1090" s="745">
        <f t="shared" si="318"/>
        <v>74311.002000000008</v>
      </c>
      <c r="J1090" s="834"/>
      <c r="K1090" s="834"/>
      <c r="L1090" s="834"/>
      <c r="M1090" s="740">
        <v>480000</v>
      </c>
      <c r="N1090" s="898"/>
    </row>
    <row r="1091" spans="1:14" ht="24.95" customHeight="1" x14ac:dyDescent="0.25">
      <c r="A1091" s="926">
        <v>79</v>
      </c>
      <c r="B1091" s="744"/>
      <c r="C1091" s="801" t="s">
        <v>1049</v>
      </c>
      <c r="D1091" s="745">
        <v>187906.44</v>
      </c>
      <c r="E1091" s="745">
        <f t="shared" si="315"/>
        <v>65767.254000000001</v>
      </c>
      <c r="F1091" s="745">
        <f t="shared" si="316"/>
        <v>37581.288</v>
      </c>
      <c r="G1091" s="745">
        <v>5400</v>
      </c>
      <c r="H1091" s="745">
        <f t="shared" si="317"/>
        <v>9395.3220000000001</v>
      </c>
      <c r="I1091" s="745">
        <f t="shared" si="318"/>
        <v>74311.002000000008</v>
      </c>
      <c r="J1091" s="834"/>
      <c r="K1091" s="834"/>
      <c r="L1091" s="834"/>
      <c r="M1091" s="740">
        <v>480000</v>
      </c>
      <c r="N1091" s="898"/>
    </row>
    <row r="1092" spans="1:14" ht="24.95" customHeight="1" x14ac:dyDescent="0.25">
      <c r="A1092" s="926">
        <v>80</v>
      </c>
      <c r="B1092" s="744"/>
      <c r="C1092" s="801" t="s">
        <v>1049</v>
      </c>
      <c r="D1092" s="745">
        <v>187906.44</v>
      </c>
      <c r="E1092" s="745">
        <f t="shared" si="315"/>
        <v>65767.254000000001</v>
      </c>
      <c r="F1092" s="745">
        <f t="shared" si="316"/>
        <v>37581.288</v>
      </c>
      <c r="G1092" s="745">
        <v>5400</v>
      </c>
      <c r="H1092" s="745">
        <f t="shared" si="317"/>
        <v>9395.3220000000001</v>
      </c>
      <c r="I1092" s="745">
        <f t="shared" si="318"/>
        <v>74311.002000000008</v>
      </c>
      <c r="J1092" s="834"/>
      <c r="K1092" s="834"/>
      <c r="L1092" s="834"/>
      <c r="M1092" s="740">
        <v>480000</v>
      </c>
      <c r="N1092" s="898"/>
    </row>
    <row r="1093" spans="1:14" ht="24.95" customHeight="1" x14ac:dyDescent="0.25">
      <c r="A1093" s="926">
        <v>81</v>
      </c>
      <c r="B1093" s="744"/>
      <c r="C1093" s="801" t="s">
        <v>1049</v>
      </c>
      <c r="D1093" s="745">
        <v>187906.44</v>
      </c>
      <c r="E1093" s="745">
        <f t="shared" si="315"/>
        <v>65767.254000000001</v>
      </c>
      <c r="F1093" s="745">
        <f t="shared" si="316"/>
        <v>37581.288</v>
      </c>
      <c r="G1093" s="745">
        <v>5400</v>
      </c>
      <c r="H1093" s="745">
        <f t="shared" si="317"/>
        <v>9395.3220000000001</v>
      </c>
      <c r="I1093" s="745">
        <f t="shared" si="318"/>
        <v>74311.002000000008</v>
      </c>
      <c r="J1093" s="834"/>
      <c r="K1093" s="834"/>
      <c r="L1093" s="834"/>
      <c r="M1093" s="740">
        <v>480000</v>
      </c>
      <c r="N1093" s="898"/>
    </row>
    <row r="1094" spans="1:14" ht="24.95" customHeight="1" x14ac:dyDescent="0.25">
      <c r="A1094" s="926">
        <v>82</v>
      </c>
      <c r="B1094" s="744"/>
      <c r="C1094" s="801" t="s">
        <v>1049</v>
      </c>
      <c r="D1094" s="745">
        <v>187906.44</v>
      </c>
      <c r="E1094" s="745">
        <f t="shared" si="315"/>
        <v>65767.254000000001</v>
      </c>
      <c r="F1094" s="745">
        <f t="shared" si="316"/>
        <v>37581.288</v>
      </c>
      <c r="G1094" s="745">
        <v>5400</v>
      </c>
      <c r="H1094" s="745">
        <f t="shared" si="317"/>
        <v>9395.3220000000001</v>
      </c>
      <c r="I1094" s="745">
        <f t="shared" si="318"/>
        <v>74311.002000000008</v>
      </c>
      <c r="J1094" s="834"/>
      <c r="K1094" s="834"/>
      <c r="L1094" s="834"/>
      <c r="M1094" s="740">
        <v>480000</v>
      </c>
      <c r="N1094" s="898"/>
    </row>
    <row r="1095" spans="1:14" ht="24.95" customHeight="1" x14ac:dyDescent="0.25">
      <c r="A1095" s="926">
        <v>83</v>
      </c>
      <c r="B1095" s="744"/>
      <c r="C1095" s="801" t="s">
        <v>1049</v>
      </c>
      <c r="D1095" s="745">
        <v>187906.44</v>
      </c>
      <c r="E1095" s="745">
        <f t="shared" si="315"/>
        <v>65767.254000000001</v>
      </c>
      <c r="F1095" s="745">
        <f t="shared" si="316"/>
        <v>37581.288</v>
      </c>
      <c r="G1095" s="745">
        <v>5400</v>
      </c>
      <c r="H1095" s="745">
        <f t="shared" si="317"/>
        <v>9395.3220000000001</v>
      </c>
      <c r="I1095" s="745">
        <f t="shared" si="318"/>
        <v>74311.002000000008</v>
      </c>
      <c r="J1095" s="834"/>
      <c r="K1095" s="834"/>
      <c r="L1095" s="834"/>
      <c r="M1095" s="740">
        <v>480000</v>
      </c>
      <c r="N1095" s="898"/>
    </row>
    <row r="1096" spans="1:14" ht="24.95" customHeight="1" x14ac:dyDescent="0.25">
      <c r="A1096" s="926">
        <v>84</v>
      </c>
      <c r="B1096" s="744"/>
      <c r="C1096" s="801" t="s">
        <v>1049</v>
      </c>
      <c r="D1096" s="745">
        <v>187906.44</v>
      </c>
      <c r="E1096" s="745">
        <f t="shared" si="315"/>
        <v>65767.254000000001</v>
      </c>
      <c r="F1096" s="745">
        <f t="shared" si="316"/>
        <v>37581.288</v>
      </c>
      <c r="G1096" s="745">
        <v>5400</v>
      </c>
      <c r="H1096" s="745">
        <f t="shared" si="317"/>
        <v>9395.3220000000001</v>
      </c>
      <c r="I1096" s="745">
        <f t="shared" si="318"/>
        <v>74311.002000000008</v>
      </c>
      <c r="J1096" s="834"/>
      <c r="K1096" s="834"/>
      <c r="L1096" s="834"/>
      <c r="M1096" s="740">
        <v>480000</v>
      </c>
      <c r="N1096" s="898"/>
    </row>
    <row r="1097" spans="1:14" ht="24.95" customHeight="1" x14ac:dyDescent="0.25">
      <c r="A1097" s="926">
        <v>85</v>
      </c>
      <c r="B1097" s="744"/>
      <c r="C1097" s="801" t="s">
        <v>1049</v>
      </c>
      <c r="D1097" s="745">
        <v>187906.44</v>
      </c>
      <c r="E1097" s="745">
        <f t="shared" si="315"/>
        <v>65767.254000000001</v>
      </c>
      <c r="F1097" s="745">
        <f t="shared" si="316"/>
        <v>37581.288</v>
      </c>
      <c r="G1097" s="745">
        <v>5400</v>
      </c>
      <c r="H1097" s="745">
        <f t="shared" si="317"/>
        <v>9395.3220000000001</v>
      </c>
      <c r="I1097" s="745">
        <f t="shared" si="318"/>
        <v>74311.002000000008</v>
      </c>
      <c r="J1097" s="834"/>
      <c r="K1097" s="834"/>
      <c r="L1097" s="834"/>
      <c r="M1097" s="740">
        <v>480000</v>
      </c>
      <c r="N1097" s="898"/>
    </row>
    <row r="1098" spans="1:14" ht="24.95" customHeight="1" x14ac:dyDescent="0.25">
      <c r="A1098" s="926">
        <v>86</v>
      </c>
      <c r="B1098" s="744"/>
      <c r="C1098" s="801" t="s">
        <v>984</v>
      </c>
      <c r="D1098" s="745">
        <v>209763.96000000002</v>
      </c>
      <c r="E1098" s="745">
        <f t="shared" si="315"/>
        <v>73417.385999999999</v>
      </c>
      <c r="F1098" s="745">
        <f t="shared" si="316"/>
        <v>41952.792000000009</v>
      </c>
      <c r="G1098" s="745">
        <v>5400</v>
      </c>
      <c r="H1098" s="745">
        <f t="shared" si="317"/>
        <v>10488.198000000002</v>
      </c>
      <c r="I1098" s="745">
        <f t="shared" si="318"/>
        <v>75403.877999999997</v>
      </c>
      <c r="J1098" s="834"/>
      <c r="K1098" s="834"/>
      <c r="L1098" s="834"/>
      <c r="M1098" s="740">
        <v>480000</v>
      </c>
      <c r="N1098" s="898"/>
    </row>
    <row r="1099" spans="1:14" ht="24.95" customHeight="1" x14ac:dyDescent="0.25">
      <c r="A1099" s="926">
        <v>87</v>
      </c>
      <c r="B1099" s="744"/>
      <c r="C1099" s="801" t="s">
        <v>984</v>
      </c>
      <c r="D1099" s="745">
        <v>209763.96000000002</v>
      </c>
      <c r="E1099" s="745">
        <f t="shared" si="315"/>
        <v>73417.385999999999</v>
      </c>
      <c r="F1099" s="745">
        <f t="shared" si="316"/>
        <v>41952.792000000009</v>
      </c>
      <c r="G1099" s="745">
        <v>5400</v>
      </c>
      <c r="H1099" s="745">
        <f t="shared" si="317"/>
        <v>10488.198000000002</v>
      </c>
      <c r="I1099" s="745">
        <f t="shared" si="318"/>
        <v>75403.877999999997</v>
      </c>
      <c r="J1099" s="834"/>
      <c r="K1099" s="834"/>
      <c r="L1099" s="834"/>
      <c r="M1099" s="740">
        <v>480000</v>
      </c>
      <c r="N1099" s="898"/>
    </row>
    <row r="1100" spans="1:14" ht="24.95" customHeight="1" x14ac:dyDescent="0.25">
      <c r="A1100" s="926">
        <v>88</v>
      </c>
      <c r="B1100" s="744"/>
      <c r="C1100" s="801" t="s">
        <v>984</v>
      </c>
      <c r="D1100" s="745">
        <v>209763.96000000002</v>
      </c>
      <c r="E1100" s="745">
        <f t="shared" si="315"/>
        <v>73417.385999999999</v>
      </c>
      <c r="F1100" s="745">
        <f t="shared" si="316"/>
        <v>41952.792000000009</v>
      </c>
      <c r="G1100" s="745">
        <v>5400</v>
      </c>
      <c r="H1100" s="745">
        <f t="shared" si="317"/>
        <v>10488.198000000002</v>
      </c>
      <c r="I1100" s="745">
        <f t="shared" si="318"/>
        <v>75403.877999999997</v>
      </c>
      <c r="J1100" s="834"/>
      <c r="K1100" s="834"/>
      <c r="L1100" s="834"/>
      <c r="M1100" s="740">
        <v>480000</v>
      </c>
      <c r="N1100" s="898"/>
    </row>
    <row r="1101" spans="1:14" ht="24.95" customHeight="1" x14ac:dyDescent="0.25">
      <c r="A1101" s="926">
        <v>89</v>
      </c>
      <c r="B1101" s="744"/>
      <c r="C1101" s="801" t="s">
        <v>984</v>
      </c>
      <c r="D1101" s="745">
        <v>209763.96000000002</v>
      </c>
      <c r="E1101" s="745">
        <f t="shared" si="315"/>
        <v>73417.385999999999</v>
      </c>
      <c r="F1101" s="745">
        <f t="shared" si="316"/>
        <v>41952.792000000009</v>
      </c>
      <c r="G1101" s="745">
        <v>5400</v>
      </c>
      <c r="H1101" s="745">
        <f t="shared" si="317"/>
        <v>10488.198000000002</v>
      </c>
      <c r="I1101" s="745">
        <f t="shared" si="318"/>
        <v>75403.877999999997</v>
      </c>
      <c r="J1101" s="834"/>
      <c r="K1101" s="834"/>
      <c r="L1101" s="834"/>
      <c r="M1101" s="740">
        <v>480000</v>
      </c>
      <c r="N1101" s="898"/>
    </row>
    <row r="1102" spans="1:14" ht="24.95" customHeight="1" x14ac:dyDescent="0.25">
      <c r="A1102" s="926">
        <v>90</v>
      </c>
      <c r="B1102" s="744"/>
      <c r="C1102" s="801" t="s">
        <v>984</v>
      </c>
      <c r="D1102" s="745">
        <v>209763.96000000002</v>
      </c>
      <c r="E1102" s="745">
        <f t="shared" si="315"/>
        <v>73417.385999999999</v>
      </c>
      <c r="F1102" s="745">
        <f t="shared" si="316"/>
        <v>41952.792000000009</v>
      </c>
      <c r="G1102" s="745">
        <v>5400</v>
      </c>
      <c r="H1102" s="745">
        <f t="shared" si="317"/>
        <v>10488.198000000002</v>
      </c>
      <c r="I1102" s="745">
        <f t="shared" si="318"/>
        <v>75403.877999999997</v>
      </c>
      <c r="J1102" s="834"/>
      <c r="K1102" s="834"/>
      <c r="L1102" s="834"/>
      <c r="M1102" s="740">
        <v>480000</v>
      </c>
      <c r="N1102" s="898"/>
    </row>
    <row r="1103" spans="1:14" ht="24.95" customHeight="1" x14ac:dyDescent="0.25">
      <c r="A1103" s="926">
        <v>91</v>
      </c>
      <c r="B1103" s="744"/>
      <c r="C1103" s="801" t="s">
        <v>984</v>
      </c>
      <c r="D1103" s="745">
        <v>209763.96000000002</v>
      </c>
      <c r="E1103" s="745">
        <f t="shared" si="315"/>
        <v>73417.385999999999</v>
      </c>
      <c r="F1103" s="745">
        <f t="shared" si="316"/>
        <v>41952.792000000009</v>
      </c>
      <c r="G1103" s="745">
        <v>5400</v>
      </c>
      <c r="H1103" s="745">
        <f t="shared" si="317"/>
        <v>10488.198000000002</v>
      </c>
      <c r="I1103" s="745">
        <f t="shared" si="318"/>
        <v>75403.877999999997</v>
      </c>
      <c r="J1103" s="834"/>
      <c r="K1103" s="834"/>
      <c r="L1103" s="834"/>
      <c r="M1103" s="740">
        <v>480000</v>
      </c>
      <c r="N1103" s="898"/>
    </row>
    <row r="1104" spans="1:14" ht="24.95" customHeight="1" x14ac:dyDescent="0.25">
      <c r="A1104" s="926">
        <v>92</v>
      </c>
      <c r="B1104" s="744"/>
      <c r="C1104" s="801" t="s">
        <v>984</v>
      </c>
      <c r="D1104" s="745">
        <v>209763.96000000002</v>
      </c>
      <c r="E1104" s="745">
        <f t="shared" si="315"/>
        <v>73417.385999999999</v>
      </c>
      <c r="F1104" s="745">
        <f t="shared" si="316"/>
        <v>41952.792000000009</v>
      </c>
      <c r="G1104" s="745">
        <v>5400</v>
      </c>
      <c r="H1104" s="745">
        <f t="shared" si="317"/>
        <v>10488.198000000002</v>
      </c>
      <c r="I1104" s="745">
        <f t="shared" si="318"/>
        <v>75403.877999999997</v>
      </c>
      <c r="J1104" s="834"/>
      <c r="K1104" s="834"/>
      <c r="L1104" s="834"/>
      <c r="M1104" s="740">
        <v>480000</v>
      </c>
      <c r="N1104" s="898"/>
    </row>
    <row r="1105" spans="1:14" ht="24.95" customHeight="1" x14ac:dyDescent="0.25">
      <c r="A1105" s="926">
        <v>93</v>
      </c>
      <c r="B1105" s="744"/>
      <c r="C1105" s="801" t="s">
        <v>984</v>
      </c>
      <c r="D1105" s="745">
        <v>209763.96000000002</v>
      </c>
      <c r="E1105" s="745">
        <f t="shared" si="315"/>
        <v>73417.385999999999</v>
      </c>
      <c r="F1105" s="745">
        <f t="shared" si="316"/>
        <v>41952.792000000009</v>
      </c>
      <c r="G1105" s="745">
        <v>5400</v>
      </c>
      <c r="H1105" s="745">
        <f t="shared" si="317"/>
        <v>10488.198000000002</v>
      </c>
      <c r="I1105" s="745">
        <f t="shared" si="318"/>
        <v>75403.877999999997</v>
      </c>
      <c r="J1105" s="834"/>
      <c r="K1105" s="834"/>
      <c r="L1105" s="834"/>
      <c r="M1105" s="740">
        <v>480000</v>
      </c>
      <c r="N1105" s="898"/>
    </row>
    <row r="1106" spans="1:14" ht="24.95" customHeight="1" x14ac:dyDescent="0.25">
      <c r="A1106" s="926">
        <v>94</v>
      </c>
      <c r="B1106" s="744"/>
      <c r="C1106" s="801" t="s">
        <v>984</v>
      </c>
      <c r="D1106" s="745">
        <v>209763.96000000002</v>
      </c>
      <c r="E1106" s="745">
        <f t="shared" si="315"/>
        <v>73417.385999999999</v>
      </c>
      <c r="F1106" s="745">
        <f t="shared" si="316"/>
        <v>41952.792000000009</v>
      </c>
      <c r="G1106" s="745">
        <v>5400</v>
      </c>
      <c r="H1106" s="745">
        <f t="shared" si="317"/>
        <v>10488.198000000002</v>
      </c>
      <c r="I1106" s="745">
        <f t="shared" si="318"/>
        <v>75403.877999999997</v>
      </c>
      <c r="J1106" s="834"/>
      <c r="K1106" s="834"/>
      <c r="L1106" s="834"/>
      <c r="M1106" s="740">
        <v>480000</v>
      </c>
      <c r="N1106" s="898"/>
    </row>
    <row r="1107" spans="1:14" ht="24.95" customHeight="1" x14ac:dyDescent="0.25">
      <c r="A1107" s="926">
        <v>95</v>
      </c>
      <c r="B1107" s="744"/>
      <c r="C1107" s="801" t="s">
        <v>984</v>
      </c>
      <c r="D1107" s="745">
        <v>209763.96000000002</v>
      </c>
      <c r="E1107" s="745">
        <f t="shared" si="315"/>
        <v>73417.385999999999</v>
      </c>
      <c r="F1107" s="745">
        <f t="shared" si="316"/>
        <v>41952.792000000009</v>
      </c>
      <c r="G1107" s="745">
        <v>5400</v>
      </c>
      <c r="H1107" s="745">
        <f t="shared" si="317"/>
        <v>10488.198000000002</v>
      </c>
      <c r="I1107" s="745">
        <f t="shared" si="318"/>
        <v>75403.877999999997</v>
      </c>
      <c r="J1107" s="834"/>
      <c r="K1107" s="834"/>
      <c r="L1107" s="834"/>
      <c r="M1107" s="740">
        <v>480000</v>
      </c>
      <c r="N1107" s="898"/>
    </row>
    <row r="1108" spans="1:14" ht="24.95" customHeight="1" x14ac:dyDescent="0.25">
      <c r="A1108" s="926">
        <v>96</v>
      </c>
      <c r="B1108" s="744"/>
      <c r="C1108" s="801" t="s">
        <v>984</v>
      </c>
      <c r="D1108" s="745">
        <v>209763.96000000002</v>
      </c>
      <c r="E1108" s="745">
        <f t="shared" si="315"/>
        <v>73417.385999999999</v>
      </c>
      <c r="F1108" s="745">
        <f t="shared" si="316"/>
        <v>41952.792000000009</v>
      </c>
      <c r="G1108" s="745">
        <v>5400</v>
      </c>
      <c r="H1108" s="745">
        <f t="shared" si="317"/>
        <v>10488.198000000002</v>
      </c>
      <c r="I1108" s="745">
        <f t="shared" si="318"/>
        <v>75403.877999999997</v>
      </c>
      <c r="J1108" s="834"/>
      <c r="K1108" s="834"/>
      <c r="L1108" s="834"/>
      <c r="M1108" s="740">
        <v>480000</v>
      </c>
      <c r="N1108" s="898"/>
    </row>
    <row r="1109" spans="1:14" ht="24.95" customHeight="1" thickBot="1" x14ac:dyDescent="0.3">
      <c r="A1109" s="946">
        <v>97</v>
      </c>
      <c r="B1109" s="750"/>
      <c r="C1109" s="851" t="s">
        <v>984</v>
      </c>
      <c r="D1109" s="751">
        <v>209763.96000000002</v>
      </c>
      <c r="E1109" s="751">
        <f t="shared" si="315"/>
        <v>73417.385999999999</v>
      </c>
      <c r="F1109" s="751">
        <f t="shared" si="316"/>
        <v>41952.792000000009</v>
      </c>
      <c r="G1109" s="751">
        <v>5400</v>
      </c>
      <c r="H1109" s="751">
        <f t="shared" si="317"/>
        <v>10488.198000000002</v>
      </c>
      <c r="I1109" s="751">
        <f t="shared" si="318"/>
        <v>75403.877999999997</v>
      </c>
      <c r="J1109" s="837"/>
      <c r="K1109" s="837"/>
      <c r="L1109" s="837"/>
      <c r="M1109" s="740">
        <v>480000</v>
      </c>
      <c r="N1109" s="914"/>
    </row>
    <row r="1110" spans="1:14" ht="24.95" customHeight="1" thickBot="1" x14ac:dyDescent="0.3">
      <c r="A1110" s="838"/>
      <c r="B1110" s="839" t="s">
        <v>969</v>
      </c>
      <c r="C1110" s="840"/>
      <c r="D1110" s="841">
        <f t="shared" ref="D1110:N1110" si="319">SUM(D1003:D1109)</f>
        <v>14287369.480000004</v>
      </c>
      <c r="E1110" s="841">
        <f t="shared" si="319"/>
        <v>5000579.3180000028</v>
      </c>
      <c r="F1110" s="841">
        <f t="shared" si="319"/>
        <v>2857473.8959999979</v>
      </c>
      <c r="G1110" s="841">
        <f t="shared" si="319"/>
        <v>523800</v>
      </c>
      <c r="H1110" s="841">
        <f t="shared" si="319"/>
        <v>714368.47399999946</v>
      </c>
      <c r="I1110" s="841">
        <f t="shared" si="319"/>
        <v>7011189.4339999957</v>
      </c>
      <c r="J1110" s="841">
        <f t="shared" si="319"/>
        <v>0</v>
      </c>
      <c r="K1110" s="841">
        <f t="shared" si="319"/>
        <v>0</v>
      </c>
      <c r="L1110" s="841">
        <f t="shared" si="319"/>
        <v>0</v>
      </c>
      <c r="M1110" s="841">
        <f t="shared" si="319"/>
        <v>51360000</v>
      </c>
      <c r="N1110" s="841">
        <f t="shared" si="319"/>
        <v>0</v>
      </c>
    </row>
    <row r="1111" spans="1:14" ht="24.95" customHeight="1" x14ac:dyDescent="0.25">
      <c r="A1111" s="794">
        <v>98</v>
      </c>
      <c r="B1111" s="795"/>
      <c r="C1111" s="849" t="s">
        <v>970</v>
      </c>
      <c r="D1111" s="796">
        <v>358123</v>
      </c>
      <c r="E1111" s="796">
        <f>D1111*35%</f>
        <v>125343.04999999999</v>
      </c>
      <c r="F1111" s="796">
        <f>D1111*20%</f>
        <v>71624.600000000006</v>
      </c>
      <c r="G1111" s="796">
        <v>7560</v>
      </c>
      <c r="H1111" s="796">
        <f>D1111*5%</f>
        <v>17906.150000000001</v>
      </c>
      <c r="I1111" s="796">
        <f>D1111*5%+24000</f>
        <v>41906.15</v>
      </c>
      <c r="J1111" s="861"/>
      <c r="K1111" s="861"/>
      <c r="L1111" s="861"/>
      <c r="M1111" s="740">
        <v>480000</v>
      </c>
      <c r="N1111" s="896"/>
    </row>
    <row r="1112" spans="1:14" ht="24.95" customHeight="1" thickBot="1" x14ac:dyDescent="0.3">
      <c r="A1112" s="749">
        <v>99</v>
      </c>
      <c r="B1112" s="750"/>
      <c r="C1112" s="851" t="s">
        <v>970</v>
      </c>
      <c r="D1112" s="751">
        <v>358123</v>
      </c>
      <c r="E1112" s="751">
        <f>D1112*35%</f>
        <v>125343.04999999999</v>
      </c>
      <c r="F1112" s="751">
        <f>D1112*20%</f>
        <v>71624.600000000006</v>
      </c>
      <c r="G1112" s="751">
        <v>7560</v>
      </c>
      <c r="H1112" s="751">
        <f>D1112*5%</f>
        <v>17906.150000000001</v>
      </c>
      <c r="I1112" s="751">
        <f>D1112*5%+24000</f>
        <v>41906.15</v>
      </c>
      <c r="J1112" s="837"/>
      <c r="K1112" s="837"/>
      <c r="L1112" s="837"/>
      <c r="M1112" s="740">
        <v>480000</v>
      </c>
      <c r="N1112" s="914"/>
    </row>
    <row r="1113" spans="1:14" ht="24.95" customHeight="1" thickBot="1" x14ac:dyDescent="0.3">
      <c r="A1113" s="838"/>
      <c r="B1113" s="839" t="s">
        <v>1017</v>
      </c>
      <c r="C1113" s="840"/>
      <c r="D1113" s="841">
        <f>SUM(D1111:D1112)</f>
        <v>716246</v>
      </c>
      <c r="E1113" s="841">
        <f t="shared" ref="E1113:N1113" si="320">SUM(E1111:E1112)</f>
        <v>250686.09999999998</v>
      </c>
      <c r="F1113" s="841">
        <f t="shared" si="320"/>
        <v>143249.20000000001</v>
      </c>
      <c r="G1113" s="841">
        <f t="shared" si="320"/>
        <v>15120</v>
      </c>
      <c r="H1113" s="841">
        <f t="shared" si="320"/>
        <v>35812.300000000003</v>
      </c>
      <c r="I1113" s="841">
        <f t="shared" si="320"/>
        <v>83812.3</v>
      </c>
      <c r="J1113" s="841">
        <f t="shared" si="320"/>
        <v>0</v>
      </c>
      <c r="K1113" s="841">
        <f t="shared" si="320"/>
        <v>0</v>
      </c>
      <c r="L1113" s="841">
        <f t="shared" si="320"/>
        <v>0</v>
      </c>
      <c r="M1113" s="841">
        <f t="shared" si="320"/>
        <v>960000</v>
      </c>
      <c r="N1113" s="841">
        <f t="shared" si="320"/>
        <v>0</v>
      </c>
    </row>
    <row r="1114" spans="1:14" ht="24.75" x14ac:dyDescent="0.5">
      <c r="A1114" s="1339" t="s">
        <v>1065</v>
      </c>
      <c r="B1114" s="1339"/>
      <c r="C1114" s="1339"/>
      <c r="D1114" s="1339"/>
      <c r="E1114" s="1339"/>
      <c r="F1114" s="1339"/>
      <c r="G1114" s="1339"/>
      <c r="H1114" s="1339"/>
      <c r="I1114" s="1339"/>
      <c r="J1114" s="1339"/>
      <c r="K1114" s="1339"/>
    </row>
    <row r="1115" spans="1:14" ht="18" x14ac:dyDescent="0.25">
      <c r="A1115" s="1296" t="s">
        <v>896</v>
      </c>
      <c r="B1115" s="1296"/>
      <c r="C1115" s="1296"/>
      <c r="D1115" s="1296"/>
      <c r="E1115" s="1296"/>
      <c r="F1115" s="1296"/>
      <c r="G1115" s="1296"/>
      <c r="H1115" s="1296"/>
      <c r="I1115" s="1296"/>
      <c r="J1115" s="1296"/>
      <c r="K1115" s="1296"/>
    </row>
    <row r="1116" spans="1:14" ht="18" x14ac:dyDescent="0.25">
      <c r="A1116" s="1332" t="s">
        <v>1050</v>
      </c>
      <c r="B1116" s="1332"/>
      <c r="C1116" s="1332"/>
      <c r="D1116" s="1332"/>
      <c r="E1116" s="1332"/>
      <c r="F1116" s="1332"/>
      <c r="G1116" s="1332"/>
      <c r="H1116" s="1332"/>
      <c r="I1116" s="1332"/>
      <c r="J1116" s="1332"/>
      <c r="K1116" s="1332"/>
    </row>
    <row r="1117" spans="1:14" ht="21" thickBot="1" x14ac:dyDescent="0.35">
      <c r="A1117" s="1325" t="s">
        <v>696</v>
      </c>
      <c r="B1117" s="1325"/>
      <c r="C1117" s="1325"/>
      <c r="D1117" s="1325"/>
      <c r="E1117" s="1325"/>
      <c r="F1117" s="1325"/>
      <c r="G1117" s="1325"/>
      <c r="H1117" s="1325"/>
      <c r="I1117" s="1325"/>
      <c r="J1117" s="85"/>
      <c r="K1117" s="85"/>
    </row>
    <row r="1118" spans="1:14" ht="57" thickBot="1" x14ac:dyDescent="0.35">
      <c r="A1118" s="791" t="s">
        <v>915</v>
      </c>
      <c r="B1118" s="734" t="s">
        <v>916</v>
      </c>
      <c r="C1118" s="734" t="s">
        <v>917</v>
      </c>
      <c r="D1118" s="759" t="s">
        <v>918</v>
      </c>
      <c r="E1118" s="759" t="s">
        <v>919</v>
      </c>
      <c r="F1118" s="759" t="s">
        <v>920</v>
      </c>
      <c r="G1118" s="759" t="s">
        <v>921</v>
      </c>
      <c r="H1118" s="759" t="s">
        <v>902</v>
      </c>
      <c r="I1118" s="759" t="s">
        <v>922</v>
      </c>
      <c r="J1118" s="760" t="s">
        <v>923</v>
      </c>
      <c r="K1118" s="762" t="s">
        <v>924</v>
      </c>
      <c r="L1118" s="762" t="s">
        <v>925</v>
      </c>
      <c r="M1118" s="886" t="s">
        <v>926</v>
      </c>
      <c r="N1118" s="762" t="s">
        <v>909</v>
      </c>
    </row>
    <row r="1119" spans="1:14" ht="19.5" thickBot="1" x14ac:dyDescent="0.35">
      <c r="A1119" s="960"/>
      <c r="B1119" s="846" t="s">
        <v>1453</v>
      </c>
      <c r="C1119" s="846" t="s">
        <v>982</v>
      </c>
      <c r="D1119" s="847"/>
      <c r="E1119" s="847"/>
      <c r="F1119" s="847"/>
      <c r="G1119" s="847"/>
      <c r="H1119" s="847"/>
      <c r="I1119" s="847"/>
      <c r="J1119" s="848"/>
      <c r="K1119" s="886"/>
      <c r="L1119" s="886"/>
      <c r="M1119" s="1059"/>
      <c r="N1119" s="761"/>
    </row>
    <row r="1120" spans="1:14" ht="19.5" thickBot="1" x14ac:dyDescent="0.35">
      <c r="A1120" s="960"/>
      <c r="B1120" s="846" t="s">
        <v>1454</v>
      </c>
      <c r="C1120" s="846" t="s">
        <v>1049</v>
      </c>
      <c r="D1120" s="847"/>
      <c r="E1120" s="847"/>
      <c r="F1120" s="847"/>
      <c r="G1120" s="847"/>
      <c r="H1120" s="847"/>
      <c r="I1120" s="847"/>
      <c r="J1120" s="848"/>
      <c r="K1120" s="886"/>
      <c r="L1120" s="886"/>
      <c r="M1120" s="1059"/>
      <c r="N1120" s="761"/>
    </row>
    <row r="1121" spans="1:14" ht="19.5" thickBot="1" x14ac:dyDescent="0.35">
      <c r="A1121" s="960"/>
      <c r="B1121" s="846" t="s">
        <v>1455</v>
      </c>
      <c r="C1121" s="846" t="s">
        <v>1049</v>
      </c>
      <c r="D1121" s="847"/>
      <c r="E1121" s="847"/>
      <c r="F1121" s="847"/>
      <c r="G1121" s="847"/>
      <c r="H1121" s="847"/>
      <c r="I1121" s="847"/>
      <c r="J1121" s="848"/>
      <c r="K1121" s="886"/>
      <c r="L1121" s="886"/>
      <c r="M1121" s="1059"/>
      <c r="N1121" s="761"/>
    </row>
    <row r="1122" spans="1:14" ht="19.5" thickBot="1" x14ac:dyDescent="0.35">
      <c r="A1122" s="960"/>
      <c r="B1122" s="846" t="s">
        <v>1456</v>
      </c>
      <c r="C1122" s="846" t="s">
        <v>1049</v>
      </c>
      <c r="D1122" s="847"/>
      <c r="E1122" s="847"/>
      <c r="F1122" s="847"/>
      <c r="G1122" s="847"/>
      <c r="H1122" s="847"/>
      <c r="I1122" s="847"/>
      <c r="J1122" s="848"/>
      <c r="K1122" s="886"/>
      <c r="L1122" s="886"/>
      <c r="M1122" s="1059"/>
      <c r="N1122" s="761"/>
    </row>
    <row r="1123" spans="1:14" ht="24.95" customHeight="1" x14ac:dyDescent="0.3">
      <c r="A1123" s="922">
        <v>1</v>
      </c>
      <c r="B1123" s="923" t="s">
        <v>967</v>
      </c>
      <c r="C1123" s="924" t="s">
        <v>1033</v>
      </c>
      <c r="D1123" s="925">
        <v>204947</v>
      </c>
      <c r="E1123" s="796">
        <f t="shared" ref="E1123:E1128" si="321">D1123*35%</f>
        <v>71731.45</v>
      </c>
      <c r="F1123" s="796">
        <f t="shared" ref="F1123:F1128" si="322">D1123*20%</f>
        <v>40989.4</v>
      </c>
      <c r="G1123" s="796">
        <v>7560</v>
      </c>
      <c r="H1123" s="796">
        <f t="shared" ref="H1123:H1128" si="323">D1123*5%</f>
        <v>10247.35</v>
      </c>
      <c r="I1123" s="796">
        <f t="shared" ref="I1123:I1128" si="324">D1123*5%+24000</f>
        <v>34247.35</v>
      </c>
      <c r="J1123" s="776"/>
      <c r="K1123" s="776"/>
      <c r="L1123" s="861"/>
      <c r="M1123" s="740">
        <v>480000</v>
      </c>
      <c r="N1123" s="896"/>
    </row>
    <row r="1124" spans="1:14" ht="24.95" customHeight="1" x14ac:dyDescent="0.3">
      <c r="A1124" s="926">
        <v>2</v>
      </c>
      <c r="B1124" s="927" t="s">
        <v>967</v>
      </c>
      <c r="C1124" s="928" t="s">
        <v>1033</v>
      </c>
      <c r="D1124" s="929">
        <v>204947</v>
      </c>
      <c r="E1124" s="745">
        <f t="shared" si="321"/>
        <v>71731.45</v>
      </c>
      <c r="F1124" s="745">
        <f t="shared" si="322"/>
        <v>40989.4</v>
      </c>
      <c r="G1124" s="745">
        <v>7560</v>
      </c>
      <c r="H1124" s="745">
        <f t="shared" si="323"/>
        <v>10247.35</v>
      </c>
      <c r="I1124" s="745">
        <f t="shared" si="324"/>
        <v>34247.35</v>
      </c>
      <c r="J1124" s="947"/>
      <c r="K1124" s="947"/>
      <c r="L1124" s="834"/>
      <c r="M1124" s="740">
        <v>480000</v>
      </c>
      <c r="N1124" s="898"/>
    </row>
    <row r="1125" spans="1:14" ht="24.95" customHeight="1" x14ac:dyDescent="0.3">
      <c r="A1125" s="926">
        <v>3</v>
      </c>
      <c r="B1125" s="927" t="s">
        <v>967</v>
      </c>
      <c r="C1125" s="928" t="s">
        <v>1033</v>
      </c>
      <c r="D1125" s="929">
        <v>204947</v>
      </c>
      <c r="E1125" s="745">
        <f t="shared" si="321"/>
        <v>71731.45</v>
      </c>
      <c r="F1125" s="745">
        <f t="shared" si="322"/>
        <v>40989.4</v>
      </c>
      <c r="G1125" s="745">
        <v>7560</v>
      </c>
      <c r="H1125" s="745">
        <f t="shared" si="323"/>
        <v>10247.35</v>
      </c>
      <c r="I1125" s="745">
        <f t="shared" si="324"/>
        <v>34247.35</v>
      </c>
      <c r="J1125" s="947"/>
      <c r="K1125" s="947"/>
      <c r="L1125" s="834"/>
      <c r="M1125" s="740">
        <v>480000</v>
      </c>
      <c r="N1125" s="898"/>
    </row>
    <row r="1126" spans="1:14" ht="24.95" customHeight="1" x14ac:dyDescent="0.3">
      <c r="A1126" s="926">
        <v>4</v>
      </c>
      <c r="B1126" s="927" t="s">
        <v>967</v>
      </c>
      <c r="C1126" s="928" t="s">
        <v>1033</v>
      </c>
      <c r="D1126" s="929">
        <v>204947</v>
      </c>
      <c r="E1126" s="745">
        <f t="shared" si="321"/>
        <v>71731.45</v>
      </c>
      <c r="F1126" s="745">
        <f t="shared" si="322"/>
        <v>40989.4</v>
      </c>
      <c r="G1126" s="745">
        <v>7560</v>
      </c>
      <c r="H1126" s="745">
        <f t="shared" si="323"/>
        <v>10247.35</v>
      </c>
      <c r="I1126" s="745">
        <f t="shared" si="324"/>
        <v>34247.35</v>
      </c>
      <c r="J1126" s="947"/>
      <c r="K1126" s="947"/>
      <c r="L1126" s="834"/>
      <c r="M1126" s="740">
        <v>480000</v>
      </c>
      <c r="N1126" s="898"/>
    </row>
    <row r="1127" spans="1:14" ht="24.95" customHeight="1" x14ac:dyDescent="0.3">
      <c r="A1127" s="948">
        <v>5</v>
      </c>
      <c r="B1127" s="949" t="s">
        <v>967</v>
      </c>
      <c r="C1127" s="950" t="s">
        <v>1033</v>
      </c>
      <c r="D1127" s="951">
        <v>204947</v>
      </c>
      <c r="E1127" s="768">
        <f t="shared" si="321"/>
        <v>71731.45</v>
      </c>
      <c r="F1127" s="768">
        <f t="shared" si="322"/>
        <v>40989.4</v>
      </c>
      <c r="G1127" s="768">
        <v>7560</v>
      </c>
      <c r="H1127" s="768">
        <f t="shared" si="323"/>
        <v>10247.35</v>
      </c>
      <c r="I1127" s="768">
        <f t="shared" si="324"/>
        <v>34247.35</v>
      </c>
      <c r="J1127" s="952"/>
      <c r="K1127" s="952"/>
      <c r="L1127" s="889"/>
      <c r="M1127" s="740">
        <v>480000</v>
      </c>
      <c r="N1127" s="899"/>
    </row>
    <row r="1128" spans="1:14" ht="24.95" customHeight="1" thickBot="1" x14ac:dyDescent="0.35">
      <c r="A1128" s="1081"/>
      <c r="B1128" s="1082" t="s">
        <v>1457</v>
      </c>
      <c r="C1128" s="1083" t="s">
        <v>1458</v>
      </c>
      <c r="D1128" s="1084">
        <v>433828.55999999994</v>
      </c>
      <c r="E1128" s="768">
        <f t="shared" si="321"/>
        <v>151839.99599999996</v>
      </c>
      <c r="F1128" s="768">
        <f t="shared" si="322"/>
        <v>86765.712</v>
      </c>
      <c r="G1128" s="768">
        <v>7560</v>
      </c>
      <c r="H1128" s="768">
        <f t="shared" si="323"/>
        <v>21691.428</v>
      </c>
      <c r="I1128" s="768">
        <f t="shared" si="324"/>
        <v>45691.428</v>
      </c>
      <c r="J1128" s="1058"/>
      <c r="K1128" s="1058"/>
      <c r="L1128" s="907"/>
      <c r="M1128" s="740">
        <v>480000</v>
      </c>
      <c r="N1128" s="1056"/>
    </row>
    <row r="1129" spans="1:14" ht="24.95" customHeight="1" thickBot="1" x14ac:dyDescent="0.3">
      <c r="A1129" s="1363" t="s">
        <v>1017</v>
      </c>
      <c r="B1129" s="1364"/>
      <c r="C1129" s="953"/>
      <c r="D1129" s="759">
        <f t="shared" ref="D1129:N1129" si="325">SUM(D1123:D1127)</f>
        <v>1024735</v>
      </c>
      <c r="E1129" s="759">
        <f t="shared" si="325"/>
        <v>358657.25</v>
      </c>
      <c r="F1129" s="759">
        <f t="shared" si="325"/>
        <v>204947</v>
      </c>
      <c r="G1129" s="759">
        <f t="shared" si="325"/>
        <v>37800</v>
      </c>
      <c r="H1129" s="759">
        <f t="shared" si="325"/>
        <v>51236.75</v>
      </c>
      <c r="I1129" s="759">
        <f t="shared" si="325"/>
        <v>171236.75</v>
      </c>
      <c r="J1129" s="759">
        <f t="shared" si="325"/>
        <v>0</v>
      </c>
      <c r="K1129" s="759">
        <f t="shared" si="325"/>
        <v>0</v>
      </c>
      <c r="L1129" s="759">
        <f t="shared" si="325"/>
        <v>0</v>
      </c>
      <c r="M1129" s="954">
        <f t="shared" si="325"/>
        <v>2400000</v>
      </c>
      <c r="N1129" s="759">
        <f t="shared" si="325"/>
        <v>0</v>
      </c>
    </row>
    <row r="1130" spans="1:14" ht="24.95" customHeight="1" x14ac:dyDescent="0.25">
      <c r="A1130" s="1085"/>
      <c r="B1130" s="1088" t="s">
        <v>1460</v>
      </c>
      <c r="C1130" s="1086" t="s">
        <v>927</v>
      </c>
      <c r="D1130" s="1057">
        <v>672590.99999999965</v>
      </c>
      <c r="E1130" s="745">
        <f t="shared" ref="E1130" si="326">D1130*35%</f>
        <v>235406.84999999986</v>
      </c>
      <c r="F1130" s="745">
        <f t="shared" ref="F1130" si="327">D1130*20%</f>
        <v>134518.19999999992</v>
      </c>
      <c r="G1130" s="745">
        <v>9720</v>
      </c>
      <c r="H1130" s="745">
        <f t="shared" ref="H1130" si="328">D1130*5%</f>
        <v>33629.549999999981</v>
      </c>
      <c r="I1130" s="745">
        <f t="shared" ref="I1130" si="329">D1130*5%+(24000)</f>
        <v>57629.549999999981</v>
      </c>
      <c r="J1130" s="1057"/>
      <c r="K1130" s="1057"/>
      <c r="L1130" s="1057"/>
      <c r="M1130" s="1057"/>
      <c r="N1130" s="1087"/>
    </row>
    <row r="1131" spans="1:14" ht="24.95" customHeight="1" x14ac:dyDescent="0.25">
      <c r="A1131" s="763">
        <v>6</v>
      </c>
      <c r="B1131" s="739" t="s">
        <v>1452</v>
      </c>
      <c r="C1131" s="744" t="s">
        <v>963</v>
      </c>
      <c r="D1131" s="745">
        <v>871787</v>
      </c>
      <c r="E1131" s="745">
        <f t="shared" ref="E1131:E1132" si="330">D1131*35%</f>
        <v>305125.44999999995</v>
      </c>
      <c r="F1131" s="745">
        <f t="shared" ref="F1131:F1132" si="331">D1131*20%</f>
        <v>174357.40000000002</v>
      </c>
      <c r="G1131" s="745">
        <v>9720</v>
      </c>
      <c r="H1131" s="745">
        <f t="shared" ref="H1131:H1132" si="332">D1131*5%</f>
        <v>43589.350000000006</v>
      </c>
      <c r="I1131" s="745">
        <f t="shared" ref="I1131:I1132" si="333">D1131*5%+(24000)</f>
        <v>67589.350000000006</v>
      </c>
      <c r="J1131" s="745">
        <v>7560</v>
      </c>
      <c r="K1131" s="745">
        <v>137628</v>
      </c>
      <c r="L1131" s="745"/>
      <c r="M1131" s="741">
        <v>480000</v>
      </c>
      <c r="N1131" s="902"/>
    </row>
    <row r="1132" spans="1:14" ht="24.95" customHeight="1" thickBot="1" x14ac:dyDescent="0.3">
      <c r="A1132" s="903"/>
      <c r="B1132" s="904" t="s">
        <v>1459</v>
      </c>
      <c r="C1132" s="744" t="s">
        <v>963</v>
      </c>
      <c r="D1132" s="745">
        <v>871787</v>
      </c>
      <c r="E1132" s="745">
        <f t="shared" si="330"/>
        <v>305125.44999999995</v>
      </c>
      <c r="F1132" s="745">
        <f t="shared" si="331"/>
        <v>174357.40000000002</v>
      </c>
      <c r="G1132" s="745">
        <v>9720</v>
      </c>
      <c r="H1132" s="745">
        <f t="shared" si="332"/>
        <v>43589.350000000006</v>
      </c>
      <c r="I1132" s="745">
        <f t="shared" si="333"/>
        <v>67589.350000000006</v>
      </c>
      <c r="J1132" s="745">
        <v>7560</v>
      </c>
      <c r="K1132" s="745">
        <v>137628</v>
      </c>
      <c r="L1132" s="745"/>
      <c r="M1132" s="741">
        <v>480000</v>
      </c>
      <c r="N1132" s="908"/>
    </row>
    <row r="1133" spans="1:14" ht="24.95" customHeight="1" thickBot="1" x14ac:dyDescent="0.3">
      <c r="A1133" s="1351" t="s">
        <v>933</v>
      </c>
      <c r="B1133" s="1352"/>
      <c r="C1133" s="840"/>
      <c r="D1133" s="841">
        <f t="shared" ref="D1133:N1133" si="334">SUM(D1131:D1132)</f>
        <v>1743574</v>
      </c>
      <c r="E1133" s="841">
        <f t="shared" si="334"/>
        <v>610250.89999999991</v>
      </c>
      <c r="F1133" s="841">
        <f t="shared" si="334"/>
        <v>348714.80000000005</v>
      </c>
      <c r="G1133" s="841">
        <f t="shared" si="334"/>
        <v>19440</v>
      </c>
      <c r="H1133" s="841">
        <f t="shared" si="334"/>
        <v>87178.700000000012</v>
      </c>
      <c r="I1133" s="841">
        <f t="shared" si="334"/>
        <v>135178.70000000001</v>
      </c>
      <c r="J1133" s="841">
        <f t="shared" si="334"/>
        <v>15120</v>
      </c>
      <c r="K1133" s="841">
        <f t="shared" si="334"/>
        <v>275256</v>
      </c>
      <c r="L1133" s="841">
        <f t="shared" si="334"/>
        <v>0</v>
      </c>
      <c r="M1133" s="841">
        <f t="shared" si="334"/>
        <v>960000</v>
      </c>
      <c r="N1133" s="841">
        <f t="shared" si="334"/>
        <v>0</v>
      </c>
    </row>
    <row r="1134" spans="1:14" ht="24.95" customHeight="1" thickBot="1" x14ac:dyDescent="0.35">
      <c r="A1134" s="955" t="s">
        <v>697</v>
      </c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</row>
    <row r="1135" spans="1:14" ht="24.95" customHeight="1" x14ac:dyDescent="0.3">
      <c r="A1135" s="922">
        <v>1</v>
      </c>
      <c r="B1135" s="923" t="s">
        <v>967</v>
      </c>
      <c r="C1135" s="924" t="s">
        <v>1033</v>
      </c>
      <c r="D1135" s="925">
        <v>204947</v>
      </c>
      <c r="E1135" s="796">
        <f>D1135*35%</f>
        <v>71731.45</v>
      </c>
      <c r="F1135" s="796">
        <f>D1135*20%</f>
        <v>40989.4</v>
      </c>
      <c r="G1135" s="796">
        <v>7560</v>
      </c>
      <c r="H1135" s="796">
        <f>D1135*5%</f>
        <v>10247.35</v>
      </c>
      <c r="I1135" s="796">
        <f>D1135*5%+24000</f>
        <v>34247.35</v>
      </c>
      <c r="J1135" s="850"/>
      <c r="K1135" s="850"/>
      <c r="L1135" s="861"/>
      <c r="M1135" s="740">
        <v>480000</v>
      </c>
      <c r="N1135" s="896"/>
    </row>
    <row r="1136" spans="1:14" ht="24.95" customHeight="1" x14ac:dyDescent="0.3">
      <c r="A1136" s="926">
        <v>2</v>
      </c>
      <c r="B1136" s="927" t="s">
        <v>967</v>
      </c>
      <c r="C1136" s="928" t="s">
        <v>1033</v>
      </c>
      <c r="D1136" s="929">
        <v>204947</v>
      </c>
      <c r="E1136" s="745">
        <f>D1136*35%</f>
        <v>71731.45</v>
      </c>
      <c r="F1136" s="745">
        <f>D1136*20%</f>
        <v>40989.4</v>
      </c>
      <c r="G1136" s="745">
        <v>7560</v>
      </c>
      <c r="H1136" s="745">
        <f>D1136*5%</f>
        <v>10247.35</v>
      </c>
      <c r="I1136" s="745">
        <f>D1136*5%+24000</f>
        <v>34247.35</v>
      </c>
      <c r="J1136" s="826"/>
      <c r="K1136" s="826"/>
      <c r="L1136" s="834"/>
      <c r="M1136" s="740">
        <v>480000</v>
      </c>
      <c r="N1136" s="898"/>
    </row>
    <row r="1137" spans="1:14" ht="24.95" customHeight="1" x14ac:dyDescent="0.3">
      <c r="A1137" s="926">
        <v>3</v>
      </c>
      <c r="B1137" s="927" t="s">
        <v>967</v>
      </c>
      <c r="C1137" s="928" t="s">
        <v>1033</v>
      </c>
      <c r="D1137" s="929">
        <v>204947</v>
      </c>
      <c r="E1137" s="745">
        <f>D1137*35%</f>
        <v>71731.45</v>
      </c>
      <c r="F1137" s="745">
        <f>D1137*20%</f>
        <v>40989.4</v>
      </c>
      <c r="G1137" s="745">
        <v>7560</v>
      </c>
      <c r="H1137" s="745">
        <f>D1137*5%</f>
        <v>10247.35</v>
      </c>
      <c r="I1137" s="745">
        <f>D1137*5%+24000</f>
        <v>34247.35</v>
      </c>
      <c r="J1137" s="826"/>
      <c r="K1137" s="826"/>
      <c r="L1137" s="834"/>
      <c r="M1137" s="740">
        <v>480000</v>
      </c>
      <c r="N1137" s="898"/>
    </row>
    <row r="1138" spans="1:14" ht="24.95" customHeight="1" x14ac:dyDescent="0.3">
      <c r="A1138" s="926">
        <v>4</v>
      </c>
      <c r="B1138" s="927" t="s">
        <v>967</v>
      </c>
      <c r="C1138" s="928" t="s">
        <v>1033</v>
      </c>
      <c r="D1138" s="929">
        <v>204947</v>
      </c>
      <c r="E1138" s="745">
        <f>D1138*35%</f>
        <v>71731.45</v>
      </c>
      <c r="F1138" s="745">
        <f>D1138*20%</f>
        <v>40989.4</v>
      </c>
      <c r="G1138" s="745">
        <v>7560</v>
      </c>
      <c r="H1138" s="745">
        <f>D1138*5%</f>
        <v>10247.35</v>
      </c>
      <c r="I1138" s="745">
        <f>D1138*5%+24000</f>
        <v>34247.35</v>
      </c>
      <c r="J1138" s="826"/>
      <c r="K1138" s="826"/>
      <c r="L1138" s="834"/>
      <c r="M1138" s="740">
        <v>480000</v>
      </c>
      <c r="N1138" s="898"/>
    </row>
    <row r="1139" spans="1:14" ht="24.95" customHeight="1" thickBot="1" x14ac:dyDescent="0.35">
      <c r="A1139" s="948">
        <v>5</v>
      </c>
      <c r="B1139" s="949" t="s">
        <v>967</v>
      </c>
      <c r="C1139" s="950" t="s">
        <v>1033</v>
      </c>
      <c r="D1139" s="951">
        <v>204947</v>
      </c>
      <c r="E1139" s="768">
        <f>D1139*35%</f>
        <v>71731.45</v>
      </c>
      <c r="F1139" s="768">
        <f>D1139*20%</f>
        <v>40989.4</v>
      </c>
      <c r="G1139" s="768">
        <v>7560</v>
      </c>
      <c r="H1139" s="768">
        <f>D1139*5%</f>
        <v>10247.35</v>
      </c>
      <c r="I1139" s="768">
        <f>D1139*5%+24000</f>
        <v>34247.35</v>
      </c>
      <c r="J1139" s="827"/>
      <c r="K1139" s="827"/>
      <c r="L1139" s="889"/>
      <c r="M1139" s="740">
        <v>480000</v>
      </c>
      <c r="N1139" s="899"/>
    </row>
    <row r="1140" spans="1:14" ht="24.95" customHeight="1" thickBot="1" x14ac:dyDescent="0.35">
      <c r="A1140" s="1305" t="s">
        <v>1017</v>
      </c>
      <c r="B1140" s="1306"/>
      <c r="C1140" s="918"/>
      <c r="D1140" s="892">
        <f t="shared" ref="D1140:N1140" si="335">SUM(D1135:D1139)</f>
        <v>1024735</v>
      </c>
      <c r="E1140" s="892">
        <f t="shared" si="335"/>
        <v>358657.25</v>
      </c>
      <c r="F1140" s="892">
        <f t="shared" si="335"/>
        <v>204947</v>
      </c>
      <c r="G1140" s="892">
        <f t="shared" si="335"/>
        <v>37800</v>
      </c>
      <c r="H1140" s="892">
        <f t="shared" si="335"/>
        <v>51236.75</v>
      </c>
      <c r="I1140" s="892">
        <f t="shared" si="335"/>
        <v>171236.75</v>
      </c>
      <c r="J1140" s="892">
        <f t="shared" si="335"/>
        <v>0</v>
      </c>
      <c r="K1140" s="892">
        <f t="shared" si="335"/>
        <v>0</v>
      </c>
      <c r="L1140" s="892">
        <f t="shared" si="335"/>
        <v>0</v>
      </c>
      <c r="M1140" s="892">
        <f t="shared" si="335"/>
        <v>2400000</v>
      </c>
      <c r="N1140" s="956">
        <f t="shared" si="335"/>
        <v>0</v>
      </c>
    </row>
    <row r="1141" spans="1:14" ht="24.95" customHeight="1" x14ac:dyDescent="0.3">
      <c r="A1141" s="85"/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</row>
    <row r="1142" spans="1:14" ht="24.95" customHeight="1" thickBot="1" x14ac:dyDescent="0.35">
      <c r="A1142" s="957" t="s">
        <v>698</v>
      </c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</row>
    <row r="1143" spans="1:14" ht="24.95" customHeight="1" x14ac:dyDescent="0.3">
      <c r="A1143" s="922">
        <v>1</v>
      </c>
      <c r="B1143" s="923" t="s">
        <v>967</v>
      </c>
      <c r="C1143" s="924" t="s">
        <v>1033</v>
      </c>
      <c r="D1143" s="925">
        <v>204947</v>
      </c>
      <c r="E1143" s="796">
        <f>D1143*35%</f>
        <v>71731.45</v>
      </c>
      <c r="F1143" s="796">
        <f>D1143*20%</f>
        <v>40989.4</v>
      </c>
      <c r="G1143" s="796">
        <v>7560</v>
      </c>
      <c r="H1143" s="796">
        <f>D1143*5%</f>
        <v>10247.35</v>
      </c>
      <c r="I1143" s="796">
        <f>D1143*5%+24000</f>
        <v>34247.35</v>
      </c>
      <c r="J1143" s="850"/>
      <c r="K1143" s="850"/>
      <c r="L1143" s="861"/>
      <c r="M1143" s="740">
        <v>480000</v>
      </c>
      <c r="N1143" s="896"/>
    </row>
    <row r="1144" spans="1:14" ht="24.95" customHeight="1" x14ac:dyDescent="0.3">
      <c r="A1144" s="926">
        <v>2</v>
      </c>
      <c r="B1144" s="927" t="s">
        <v>967</v>
      </c>
      <c r="C1144" s="928" t="s">
        <v>1033</v>
      </c>
      <c r="D1144" s="929">
        <v>204947</v>
      </c>
      <c r="E1144" s="745">
        <f>D1144*35%</f>
        <v>71731.45</v>
      </c>
      <c r="F1144" s="745">
        <f>D1144*20%</f>
        <v>40989.4</v>
      </c>
      <c r="G1144" s="745">
        <v>7560</v>
      </c>
      <c r="H1144" s="745">
        <f>D1144*5%</f>
        <v>10247.35</v>
      </c>
      <c r="I1144" s="745">
        <f>D1144*5%+24000</f>
        <v>34247.35</v>
      </c>
      <c r="J1144" s="826"/>
      <c r="K1144" s="826"/>
      <c r="L1144" s="834"/>
      <c r="M1144" s="740">
        <v>480000</v>
      </c>
      <c r="N1144" s="898"/>
    </row>
    <row r="1145" spans="1:14" ht="24.95" customHeight="1" x14ac:dyDescent="0.3">
      <c r="A1145" s="926">
        <v>3</v>
      </c>
      <c r="B1145" s="927" t="s">
        <v>967</v>
      </c>
      <c r="C1145" s="928" t="s">
        <v>1033</v>
      </c>
      <c r="D1145" s="929">
        <v>204947</v>
      </c>
      <c r="E1145" s="745">
        <f>D1145*35%</f>
        <v>71731.45</v>
      </c>
      <c r="F1145" s="745">
        <f>D1145*20%</f>
        <v>40989.4</v>
      </c>
      <c r="G1145" s="745">
        <v>7560</v>
      </c>
      <c r="H1145" s="745">
        <f>D1145*5%</f>
        <v>10247.35</v>
      </c>
      <c r="I1145" s="745">
        <f>D1145*5%+24000</f>
        <v>34247.35</v>
      </c>
      <c r="J1145" s="826"/>
      <c r="K1145" s="826"/>
      <c r="L1145" s="834"/>
      <c r="M1145" s="740">
        <v>480000</v>
      </c>
      <c r="N1145" s="898"/>
    </row>
    <row r="1146" spans="1:14" ht="24.95" customHeight="1" x14ac:dyDescent="0.3">
      <c r="A1146" s="926">
        <v>4</v>
      </c>
      <c r="B1146" s="927" t="s">
        <v>967</v>
      </c>
      <c r="C1146" s="928" t="s">
        <v>1033</v>
      </c>
      <c r="D1146" s="929">
        <v>204947</v>
      </c>
      <c r="E1146" s="745">
        <f>D1146*35%</f>
        <v>71731.45</v>
      </c>
      <c r="F1146" s="745">
        <f>D1146*20%</f>
        <v>40989.4</v>
      </c>
      <c r="G1146" s="745">
        <v>7560</v>
      </c>
      <c r="H1146" s="745">
        <f>D1146*5%</f>
        <v>10247.35</v>
      </c>
      <c r="I1146" s="745">
        <f>D1146*5%+24000</f>
        <v>34247.35</v>
      </c>
      <c r="J1146" s="826"/>
      <c r="K1146" s="826"/>
      <c r="L1146" s="834"/>
      <c r="M1146" s="740">
        <v>480000</v>
      </c>
      <c r="N1146" s="898"/>
    </row>
    <row r="1147" spans="1:14" ht="24.95" customHeight="1" thickBot="1" x14ac:dyDescent="0.35">
      <c r="A1147" s="948">
        <v>5</v>
      </c>
      <c r="B1147" s="949" t="s">
        <v>967</v>
      </c>
      <c r="C1147" s="950" t="s">
        <v>1033</v>
      </c>
      <c r="D1147" s="951">
        <v>204947</v>
      </c>
      <c r="E1147" s="768">
        <f>D1147*35%</f>
        <v>71731.45</v>
      </c>
      <c r="F1147" s="768">
        <f>D1147*20%</f>
        <v>40989.4</v>
      </c>
      <c r="G1147" s="768">
        <v>7560</v>
      </c>
      <c r="H1147" s="768">
        <f>D1147*5%</f>
        <v>10247.35</v>
      </c>
      <c r="I1147" s="768">
        <f>D1147*5%+24000</f>
        <v>34247.35</v>
      </c>
      <c r="J1147" s="827"/>
      <c r="K1147" s="827"/>
      <c r="L1147" s="889"/>
      <c r="M1147" s="740">
        <v>480000</v>
      </c>
      <c r="N1147" s="899"/>
    </row>
    <row r="1148" spans="1:14" ht="24.95" customHeight="1" thickBot="1" x14ac:dyDescent="0.3">
      <c r="A1148" s="1305" t="s">
        <v>1017</v>
      </c>
      <c r="B1148" s="1306"/>
      <c r="C1148" s="935"/>
      <c r="D1148" s="771">
        <f t="shared" ref="D1148:N1148" si="336">SUM(D1143:D1147)</f>
        <v>1024735</v>
      </c>
      <c r="E1148" s="771">
        <f t="shared" si="336"/>
        <v>358657.25</v>
      </c>
      <c r="F1148" s="771">
        <f t="shared" si="336"/>
        <v>204947</v>
      </c>
      <c r="G1148" s="771">
        <f t="shared" si="336"/>
        <v>37800</v>
      </c>
      <c r="H1148" s="771">
        <f t="shared" si="336"/>
        <v>51236.75</v>
      </c>
      <c r="I1148" s="771">
        <f t="shared" si="336"/>
        <v>171236.75</v>
      </c>
      <c r="J1148" s="771">
        <f t="shared" si="336"/>
        <v>0</v>
      </c>
      <c r="K1148" s="771">
        <f t="shared" si="336"/>
        <v>0</v>
      </c>
      <c r="L1148" s="771">
        <f t="shared" si="336"/>
        <v>0</v>
      </c>
      <c r="M1148" s="771">
        <f t="shared" si="336"/>
        <v>2400000</v>
      </c>
      <c r="N1148" s="771">
        <f t="shared" si="336"/>
        <v>0</v>
      </c>
    </row>
    <row r="1149" spans="1:14" ht="24.75" x14ac:dyDescent="0.5">
      <c r="A1149" s="1339" t="s">
        <v>1065</v>
      </c>
      <c r="B1149" s="1339"/>
      <c r="C1149" s="1339"/>
      <c r="D1149" s="1339"/>
      <c r="E1149" s="1339"/>
      <c r="F1149" s="1339"/>
      <c r="G1149" s="1339"/>
      <c r="H1149" s="1339"/>
      <c r="I1149" s="1339"/>
      <c r="J1149" s="1339"/>
      <c r="K1149" s="1339"/>
      <c r="L1149" s="1339"/>
      <c r="M1149" s="1339"/>
      <c r="N1149" s="1339"/>
    </row>
    <row r="1150" spans="1:14" ht="18" x14ac:dyDescent="0.25">
      <c r="A1150" s="1357" t="s">
        <v>1051</v>
      </c>
      <c r="B1150" s="1357"/>
      <c r="C1150" s="1357"/>
      <c r="D1150" s="1357"/>
      <c r="E1150" s="1357"/>
      <c r="F1150" s="1357"/>
      <c r="G1150" s="1357"/>
      <c r="H1150" s="1357"/>
      <c r="I1150" s="1357"/>
      <c r="J1150" s="1357"/>
      <c r="K1150" s="1357"/>
      <c r="L1150" s="1357"/>
      <c r="M1150" s="1357"/>
      <c r="N1150" s="1357"/>
    </row>
    <row r="1151" spans="1:14" ht="18" x14ac:dyDescent="0.25">
      <c r="A1151" s="1322" t="s">
        <v>1052</v>
      </c>
      <c r="B1151" s="1322"/>
      <c r="C1151" s="1322"/>
      <c r="D1151" s="1322"/>
      <c r="E1151" s="1322"/>
      <c r="F1151" s="1322"/>
      <c r="G1151" s="1322"/>
      <c r="H1151" s="1322"/>
      <c r="I1151" s="1322"/>
      <c r="J1151" s="1322"/>
      <c r="K1151" s="1322"/>
      <c r="L1151" s="1322"/>
      <c r="M1151" s="1322"/>
      <c r="N1151" s="1322"/>
    </row>
    <row r="1152" spans="1:14" ht="19.5" thickBot="1" x14ac:dyDescent="0.35">
      <c r="A1152" s="1358" t="s">
        <v>1053</v>
      </c>
      <c r="B1152" s="1358"/>
      <c r="C1152" s="958"/>
      <c r="D1152" s="959"/>
      <c r="E1152" s="958"/>
      <c r="F1152" s="958"/>
      <c r="G1152" s="958"/>
      <c r="H1152" s="85"/>
      <c r="I1152" s="85"/>
      <c r="J1152"/>
      <c r="K1152"/>
    </row>
    <row r="1153" spans="1:14" ht="57" thickBot="1" x14ac:dyDescent="0.35">
      <c r="A1153" s="960" t="s">
        <v>915</v>
      </c>
      <c r="B1153" s="846" t="s">
        <v>916</v>
      </c>
      <c r="C1153" s="846" t="s">
        <v>917</v>
      </c>
      <c r="D1153" s="847" t="s">
        <v>918</v>
      </c>
      <c r="E1153" s="847" t="s">
        <v>919</v>
      </c>
      <c r="F1153" s="847" t="s">
        <v>920</v>
      </c>
      <c r="G1153" s="847" t="s">
        <v>921</v>
      </c>
      <c r="H1153" s="847" t="s">
        <v>902</v>
      </c>
      <c r="I1153" s="847" t="s">
        <v>922</v>
      </c>
      <c r="J1153" s="848" t="s">
        <v>923</v>
      </c>
      <c r="K1153" s="761" t="s">
        <v>924</v>
      </c>
      <c r="L1153" s="761" t="s">
        <v>925</v>
      </c>
      <c r="M1153" s="886" t="s">
        <v>926</v>
      </c>
      <c r="N1153" s="761" t="s">
        <v>909</v>
      </c>
    </row>
    <row r="1154" spans="1:14" ht="24.95" customHeight="1" x14ac:dyDescent="0.25">
      <c r="A1154" s="961">
        <v>1</v>
      </c>
      <c r="B1154" s="962"/>
      <c r="C1154" s="963" t="s">
        <v>1049</v>
      </c>
      <c r="D1154" s="964"/>
      <c r="E1154" s="965"/>
      <c r="F1154" s="965"/>
      <c r="G1154" s="965"/>
      <c r="H1154" s="965"/>
      <c r="I1154" s="965"/>
      <c r="J1154" s="966"/>
      <c r="K1154" s="966"/>
      <c r="L1154" s="861"/>
      <c r="M1154" s="861"/>
      <c r="N1154" s="896"/>
    </row>
    <row r="1155" spans="1:14" ht="24.95" customHeight="1" thickBot="1" x14ac:dyDescent="0.3">
      <c r="A1155" s="967"/>
      <c r="B1155" s="968"/>
      <c r="C1155" s="910" t="s">
        <v>1036</v>
      </c>
      <c r="D1155" s="768">
        <v>259103</v>
      </c>
      <c r="E1155" s="768">
        <f>D1155*35%</f>
        <v>90686.049999999988</v>
      </c>
      <c r="F1155" s="768">
        <f>D1155*20%</f>
        <v>51820.600000000006</v>
      </c>
      <c r="G1155" s="768">
        <v>7640</v>
      </c>
      <c r="H1155" s="768">
        <f>D1155*5%</f>
        <v>12955.150000000001</v>
      </c>
      <c r="I1155" s="768">
        <f>D1155*5%+64915.68</f>
        <v>77870.83</v>
      </c>
      <c r="J1155" s="888"/>
      <c r="K1155" s="888"/>
      <c r="L1155" s="889"/>
      <c r="M1155" s="740">
        <v>480000</v>
      </c>
      <c r="N1155" s="1179">
        <v>480000</v>
      </c>
    </row>
    <row r="1156" spans="1:14" ht="24.95" customHeight="1" thickBot="1" x14ac:dyDescent="0.3">
      <c r="A1156" s="1326" t="s">
        <v>1054</v>
      </c>
      <c r="B1156" s="1327"/>
      <c r="C1156" s="1327"/>
      <c r="D1156" s="969">
        <f>SUM(D1154:D1155)</f>
        <v>259103</v>
      </c>
      <c r="E1156" s="969">
        <f t="shared" ref="E1156:N1156" si="337">SUM(E1154:E1155)</f>
        <v>90686.049999999988</v>
      </c>
      <c r="F1156" s="969">
        <f t="shared" si="337"/>
        <v>51820.600000000006</v>
      </c>
      <c r="G1156" s="969">
        <f t="shared" si="337"/>
        <v>7640</v>
      </c>
      <c r="H1156" s="969">
        <f t="shared" si="337"/>
        <v>12955.150000000001</v>
      </c>
      <c r="I1156" s="969">
        <f t="shared" si="337"/>
        <v>77870.83</v>
      </c>
      <c r="J1156" s="969">
        <f t="shared" si="337"/>
        <v>0</v>
      </c>
      <c r="K1156" s="969">
        <f t="shared" si="337"/>
        <v>0</v>
      </c>
      <c r="L1156" s="969">
        <f t="shared" si="337"/>
        <v>0</v>
      </c>
      <c r="M1156" s="969">
        <f t="shared" si="337"/>
        <v>480000</v>
      </c>
      <c r="N1156" s="969">
        <f t="shared" si="337"/>
        <v>480000</v>
      </c>
    </row>
    <row r="1157" spans="1:14" ht="24.95" customHeight="1" x14ac:dyDescent="0.25">
      <c r="A1157" s="961">
        <v>2</v>
      </c>
      <c r="B1157" s="962"/>
      <c r="C1157" s="963" t="s">
        <v>935</v>
      </c>
      <c r="D1157" s="964"/>
      <c r="E1157" s="965"/>
      <c r="F1157" s="965"/>
      <c r="G1157" s="965"/>
      <c r="H1157" s="965"/>
      <c r="I1157" s="965"/>
      <c r="J1157" s="966"/>
      <c r="K1157" s="966"/>
      <c r="L1157" s="861"/>
      <c r="M1157" s="861"/>
      <c r="N1157" s="896"/>
    </row>
    <row r="1158" spans="1:14" ht="24.95" customHeight="1" x14ac:dyDescent="0.25">
      <c r="A1158" s="970"/>
      <c r="B1158" s="971"/>
      <c r="C1158" s="877" t="s">
        <v>1028</v>
      </c>
      <c r="D1158" s="972">
        <v>842227</v>
      </c>
      <c r="E1158" s="973">
        <f>D1158*35%</f>
        <v>294779.44999999995</v>
      </c>
      <c r="F1158" s="973">
        <f>D1158*20%</f>
        <v>168445.40000000002</v>
      </c>
      <c r="G1158" s="745">
        <v>9720</v>
      </c>
      <c r="H1158" s="973">
        <f>D1158*5%</f>
        <v>42111.350000000006</v>
      </c>
      <c r="I1158" s="973">
        <f>D1158*5%+24000</f>
        <v>66111.350000000006</v>
      </c>
      <c r="J1158" s="745">
        <v>7560</v>
      </c>
      <c r="K1158" s="745">
        <v>137628</v>
      </c>
      <c r="L1158" s="834"/>
      <c r="M1158" s="740">
        <v>480000</v>
      </c>
      <c r="N1158" s="1179">
        <v>480000</v>
      </c>
    </row>
    <row r="1159" spans="1:14" ht="24.95" customHeight="1" thickBot="1" x14ac:dyDescent="0.3">
      <c r="A1159" s="967">
        <v>3</v>
      </c>
      <c r="B1159" s="968"/>
      <c r="C1159" s="974" t="s">
        <v>963</v>
      </c>
      <c r="D1159" s="975">
        <v>871787</v>
      </c>
      <c r="E1159" s="975">
        <v>235911.55</v>
      </c>
      <c r="F1159" s="975">
        <v>134806.6</v>
      </c>
      <c r="G1159" s="768">
        <v>9720</v>
      </c>
      <c r="H1159" s="975">
        <v>33701.65</v>
      </c>
      <c r="I1159" s="975">
        <v>57701.65</v>
      </c>
      <c r="J1159" s="768">
        <v>7560</v>
      </c>
      <c r="K1159" s="768">
        <v>137628</v>
      </c>
      <c r="L1159" s="889"/>
      <c r="M1159" s="740">
        <v>480000</v>
      </c>
      <c r="N1159" s="1179">
        <v>480000</v>
      </c>
    </row>
    <row r="1160" spans="1:14" ht="24.95" customHeight="1" thickBot="1" x14ac:dyDescent="0.3">
      <c r="A1160" s="1326" t="s">
        <v>1055</v>
      </c>
      <c r="B1160" s="1327"/>
      <c r="C1160" s="1327"/>
      <c r="D1160" s="969">
        <f t="shared" ref="D1160:N1160" si="338">SUM(D1157:D1159)</f>
        <v>1714014</v>
      </c>
      <c r="E1160" s="969">
        <f t="shared" si="338"/>
        <v>530691</v>
      </c>
      <c r="F1160" s="969">
        <f t="shared" si="338"/>
        <v>303252</v>
      </c>
      <c r="G1160" s="969">
        <f t="shared" si="338"/>
        <v>19440</v>
      </c>
      <c r="H1160" s="969">
        <f t="shared" si="338"/>
        <v>75813</v>
      </c>
      <c r="I1160" s="969">
        <f t="shared" si="338"/>
        <v>123813</v>
      </c>
      <c r="J1160" s="969">
        <f t="shared" si="338"/>
        <v>15120</v>
      </c>
      <c r="K1160" s="969">
        <f t="shared" si="338"/>
        <v>275256</v>
      </c>
      <c r="L1160" s="969">
        <f t="shared" si="338"/>
        <v>0</v>
      </c>
      <c r="M1160" s="969">
        <f t="shared" si="338"/>
        <v>960000</v>
      </c>
      <c r="N1160" s="969">
        <f t="shared" si="338"/>
        <v>960000</v>
      </c>
    </row>
    <row r="1161" spans="1:14" ht="24.95" customHeight="1" thickBot="1" x14ac:dyDescent="0.3">
      <c r="A1161" s="1355" t="s">
        <v>1056</v>
      </c>
      <c r="B1161" s="1356"/>
      <c r="C1161" s="1356"/>
      <c r="D1161" s="1356"/>
      <c r="E1161" s="976"/>
      <c r="F1161" s="976"/>
      <c r="G1161" s="976"/>
      <c r="H1161" s="976"/>
      <c r="I1161" s="976"/>
      <c r="J1161" s="977"/>
      <c r="K1161" s="977"/>
      <c r="L1161" s="889"/>
      <c r="M1161" s="889"/>
      <c r="N1161" s="899"/>
    </row>
    <row r="1162" spans="1:14" ht="45" customHeight="1" x14ac:dyDescent="0.25">
      <c r="A1162" s="978" t="s">
        <v>897</v>
      </c>
      <c r="B1162" s="979" t="s">
        <v>898</v>
      </c>
      <c r="C1162" s="979">
        <v>2025</v>
      </c>
      <c r="D1162" s="979" t="s">
        <v>1057</v>
      </c>
      <c r="E1162" s="979" t="s">
        <v>1022</v>
      </c>
      <c r="F1162" s="979" t="s">
        <v>998</v>
      </c>
      <c r="G1162" s="979"/>
      <c r="H1162" s="980"/>
      <c r="I1162" s="980"/>
      <c r="J1162" s="981"/>
      <c r="K1162" s="981"/>
      <c r="L1162" s="861"/>
      <c r="M1162" s="861"/>
      <c r="N1162" s="896"/>
    </row>
    <row r="1163" spans="1:14" ht="24.95" customHeight="1" x14ac:dyDescent="0.25">
      <c r="A1163" s="864">
        <v>1</v>
      </c>
      <c r="B1163" s="744"/>
      <c r="C1163" s="765" t="s">
        <v>1058</v>
      </c>
      <c r="D1163" s="982"/>
      <c r="E1163" s="982"/>
      <c r="F1163" s="982"/>
      <c r="G1163" s="982"/>
      <c r="H1163" s="744"/>
      <c r="I1163" s="744"/>
      <c r="J1163" s="983"/>
      <c r="K1163" s="983"/>
      <c r="L1163" s="834"/>
      <c r="M1163" s="834"/>
      <c r="N1163" s="1179">
        <v>480000</v>
      </c>
    </row>
    <row r="1164" spans="1:14" ht="24.95" customHeight="1" x14ac:dyDescent="0.25">
      <c r="A1164" s="864">
        <v>2</v>
      </c>
      <c r="B1164" s="744"/>
      <c r="C1164" s="765" t="s">
        <v>1058</v>
      </c>
      <c r="D1164" s="982"/>
      <c r="E1164" s="982"/>
      <c r="F1164" s="982"/>
      <c r="G1164" s="982"/>
      <c r="H1164" s="744"/>
      <c r="I1164" s="744"/>
      <c r="J1164" s="983"/>
      <c r="K1164" s="983"/>
      <c r="L1164" s="834"/>
      <c r="M1164" s="834"/>
      <c r="N1164" s="1179">
        <v>480000</v>
      </c>
    </row>
    <row r="1165" spans="1:14" ht="24.95" customHeight="1" x14ac:dyDescent="0.25">
      <c r="A1165" s="864">
        <v>3</v>
      </c>
      <c r="B1165" s="744"/>
      <c r="C1165" s="765" t="s">
        <v>1058</v>
      </c>
      <c r="D1165" s="982"/>
      <c r="E1165" s="982"/>
      <c r="F1165" s="982"/>
      <c r="G1165" s="982"/>
      <c r="H1165" s="744"/>
      <c r="I1165" s="744"/>
      <c r="J1165" s="983"/>
      <c r="K1165" s="983"/>
      <c r="L1165" s="834"/>
      <c r="M1165" s="834"/>
      <c r="N1165" s="1179">
        <v>480000</v>
      </c>
    </row>
    <row r="1166" spans="1:14" ht="24.95" customHeight="1" x14ac:dyDescent="0.25">
      <c r="A1166" s="864">
        <v>4</v>
      </c>
      <c r="B1166" s="744"/>
      <c r="C1166" s="765" t="s">
        <v>1058</v>
      </c>
      <c r="D1166" s="982"/>
      <c r="E1166" s="982"/>
      <c r="F1166" s="982"/>
      <c r="G1166" s="982"/>
      <c r="H1166" s="744"/>
      <c r="I1166" s="744"/>
      <c r="J1166" s="983"/>
      <c r="K1166" s="983"/>
      <c r="L1166" s="834"/>
      <c r="M1166" s="834"/>
      <c r="N1166" s="1179">
        <v>480000</v>
      </c>
    </row>
    <row r="1167" spans="1:14" ht="24.95" customHeight="1" x14ac:dyDescent="0.25">
      <c r="A1167" s="864">
        <v>5</v>
      </c>
      <c r="B1167" s="744"/>
      <c r="C1167" s="765" t="s">
        <v>1058</v>
      </c>
      <c r="D1167" s="982"/>
      <c r="E1167" s="982"/>
      <c r="F1167" s="982"/>
      <c r="G1167" s="982"/>
      <c r="H1167" s="744"/>
      <c r="I1167" s="744"/>
      <c r="J1167" s="983"/>
      <c r="K1167" s="983"/>
      <c r="L1167" s="834"/>
      <c r="M1167" s="834"/>
      <c r="N1167" s="1179">
        <v>480000</v>
      </c>
    </row>
    <row r="1168" spans="1:14" ht="24.95" customHeight="1" x14ac:dyDescent="0.25">
      <c r="A1168" s="864">
        <v>6</v>
      </c>
      <c r="B1168" s="744"/>
      <c r="C1168" s="765" t="s">
        <v>1058</v>
      </c>
      <c r="D1168" s="982"/>
      <c r="E1168" s="982"/>
      <c r="F1168" s="982"/>
      <c r="G1168" s="982"/>
      <c r="H1168" s="744"/>
      <c r="I1168" s="744"/>
      <c r="J1168" s="983"/>
      <c r="K1168" s="983"/>
      <c r="L1168" s="834"/>
      <c r="M1168" s="834"/>
      <c r="N1168" s="1179">
        <v>480000</v>
      </c>
    </row>
    <row r="1169" spans="1:14" ht="24.95" customHeight="1" x14ac:dyDescent="0.25">
      <c r="A1169" s="864">
        <v>7</v>
      </c>
      <c r="B1169" s="744"/>
      <c r="C1169" s="765" t="s">
        <v>1058</v>
      </c>
      <c r="D1169" s="982"/>
      <c r="E1169" s="982"/>
      <c r="F1169" s="982"/>
      <c r="G1169" s="982"/>
      <c r="H1169" s="744"/>
      <c r="I1169" s="744"/>
      <c r="J1169" s="983"/>
      <c r="K1169" s="983"/>
      <c r="L1169" s="834"/>
      <c r="M1169" s="834"/>
      <c r="N1169" s="1179">
        <v>480000</v>
      </c>
    </row>
    <row r="1170" spans="1:14" ht="24.95" customHeight="1" x14ac:dyDescent="0.25">
      <c r="A1170" s="864">
        <v>8</v>
      </c>
      <c r="B1170" s="744"/>
      <c r="C1170" s="765" t="s">
        <v>1058</v>
      </c>
      <c r="D1170" s="982"/>
      <c r="E1170" s="982"/>
      <c r="F1170" s="982"/>
      <c r="G1170" s="982"/>
      <c r="H1170" s="744"/>
      <c r="I1170" s="744"/>
      <c r="J1170" s="983"/>
      <c r="K1170" s="983"/>
      <c r="L1170" s="834"/>
      <c r="M1170" s="834"/>
      <c r="N1170" s="1179">
        <v>480000</v>
      </c>
    </row>
    <row r="1171" spans="1:14" ht="24.95" customHeight="1" x14ac:dyDescent="0.25">
      <c r="A1171" s="864"/>
      <c r="B1171" s="744"/>
      <c r="C1171" s="765" t="s">
        <v>1059</v>
      </c>
      <c r="D1171" s="982">
        <v>661238.28</v>
      </c>
      <c r="E1171" s="982">
        <v>56400</v>
      </c>
      <c r="F1171" s="982"/>
      <c r="G1171" s="982"/>
      <c r="H1171" s="744"/>
      <c r="I1171" s="744"/>
      <c r="J1171" s="983"/>
      <c r="K1171" s="983"/>
      <c r="L1171" s="834"/>
      <c r="M1171" s="740">
        <v>480000</v>
      </c>
      <c r="N1171" s="1179">
        <v>480000</v>
      </c>
    </row>
    <row r="1172" spans="1:14" ht="24.95" customHeight="1" x14ac:dyDescent="0.25">
      <c r="A1172" s="864"/>
      <c r="B1172" s="744"/>
      <c r="C1172" s="765" t="s">
        <v>1059</v>
      </c>
      <c r="D1172" s="982">
        <v>661238.28</v>
      </c>
      <c r="E1172" s="982">
        <v>56400</v>
      </c>
      <c r="F1172" s="982"/>
      <c r="G1172" s="982"/>
      <c r="H1172" s="744"/>
      <c r="I1172" s="744"/>
      <c r="J1172" s="983"/>
      <c r="K1172" s="983"/>
      <c r="L1172" s="834"/>
      <c r="M1172" s="740">
        <v>480000</v>
      </c>
      <c r="N1172" s="1179">
        <v>480000</v>
      </c>
    </row>
    <row r="1173" spans="1:14" ht="24.95" customHeight="1" x14ac:dyDescent="0.25">
      <c r="A1173" s="864"/>
      <c r="B1173" s="744"/>
      <c r="C1173" s="765" t="s">
        <v>1059</v>
      </c>
      <c r="D1173" s="982">
        <v>661238.28</v>
      </c>
      <c r="E1173" s="982">
        <v>56400</v>
      </c>
      <c r="F1173" s="982"/>
      <c r="G1173" s="982"/>
      <c r="H1173" s="744"/>
      <c r="I1173" s="744"/>
      <c r="J1173" s="983"/>
      <c r="K1173" s="983"/>
      <c r="L1173" s="834"/>
      <c r="M1173" s="740">
        <v>480000</v>
      </c>
      <c r="N1173" s="1179">
        <v>480000</v>
      </c>
    </row>
    <row r="1174" spans="1:14" ht="24.95" customHeight="1" x14ac:dyDescent="0.25">
      <c r="A1174" s="864"/>
      <c r="B1174" s="744"/>
      <c r="C1174" s="765" t="s">
        <v>1059</v>
      </c>
      <c r="D1174" s="982">
        <v>661238.28</v>
      </c>
      <c r="E1174" s="982">
        <v>56400</v>
      </c>
      <c r="F1174" s="982"/>
      <c r="G1174" s="982"/>
      <c r="H1174" s="744"/>
      <c r="I1174" s="744"/>
      <c r="J1174" s="983"/>
      <c r="K1174" s="983"/>
      <c r="L1174" s="834"/>
      <c r="M1174" s="740">
        <v>480000</v>
      </c>
      <c r="N1174" s="1179">
        <v>480000</v>
      </c>
    </row>
    <row r="1175" spans="1:14" ht="24.95" customHeight="1" x14ac:dyDescent="0.25">
      <c r="A1175" s="864"/>
      <c r="B1175" s="744"/>
      <c r="C1175" s="765" t="s">
        <v>1059</v>
      </c>
      <c r="D1175" s="982">
        <v>661238.28</v>
      </c>
      <c r="E1175" s="982">
        <v>56400</v>
      </c>
      <c r="F1175" s="982"/>
      <c r="G1175" s="982"/>
      <c r="H1175" s="744"/>
      <c r="I1175" s="744"/>
      <c r="J1175" s="983"/>
      <c r="K1175" s="983"/>
      <c r="L1175" s="834"/>
      <c r="M1175" s="740">
        <v>480000</v>
      </c>
      <c r="N1175" s="1179">
        <v>480000</v>
      </c>
    </row>
    <row r="1176" spans="1:14" ht="24.95" customHeight="1" x14ac:dyDescent="0.25">
      <c r="A1176" s="864"/>
      <c r="B1176" s="744"/>
      <c r="C1176" s="765" t="s">
        <v>1059</v>
      </c>
      <c r="D1176" s="982">
        <v>661238.28</v>
      </c>
      <c r="E1176" s="982">
        <v>56400</v>
      </c>
      <c r="F1176" s="982"/>
      <c r="G1176" s="982"/>
      <c r="H1176" s="744"/>
      <c r="I1176" s="744"/>
      <c r="J1176" s="983"/>
      <c r="K1176" s="983"/>
      <c r="L1176" s="834"/>
      <c r="M1176" s="740">
        <v>480000</v>
      </c>
      <c r="N1176" s="1179">
        <v>480000</v>
      </c>
    </row>
    <row r="1177" spans="1:14" ht="24.95" customHeight="1" x14ac:dyDescent="0.25">
      <c r="A1177" s="864"/>
      <c r="B1177" s="744"/>
      <c r="C1177" s="765" t="s">
        <v>1059</v>
      </c>
      <c r="D1177" s="982">
        <v>661238.28</v>
      </c>
      <c r="E1177" s="982">
        <v>56400</v>
      </c>
      <c r="F1177" s="982"/>
      <c r="G1177" s="982"/>
      <c r="H1177" s="744"/>
      <c r="I1177" s="744"/>
      <c r="J1177" s="983"/>
      <c r="K1177" s="983"/>
      <c r="L1177" s="834"/>
      <c r="M1177" s="740">
        <v>480000</v>
      </c>
      <c r="N1177" s="1179">
        <v>480000</v>
      </c>
    </row>
    <row r="1178" spans="1:14" ht="24.95" customHeight="1" x14ac:dyDescent="0.25">
      <c r="A1178" s="864"/>
      <c r="B1178" s="744"/>
      <c r="C1178" s="765" t="s">
        <v>1059</v>
      </c>
      <c r="D1178" s="982">
        <v>661238.28</v>
      </c>
      <c r="E1178" s="982">
        <v>56400</v>
      </c>
      <c r="F1178" s="982"/>
      <c r="G1178" s="982"/>
      <c r="H1178" s="744"/>
      <c r="I1178" s="744"/>
      <c r="J1178" s="983"/>
      <c r="K1178" s="983"/>
      <c r="L1178" s="834"/>
      <c r="M1178" s="740">
        <v>480000</v>
      </c>
      <c r="N1178" s="1179">
        <v>480000</v>
      </c>
    </row>
    <row r="1179" spans="1:14" ht="24.95" customHeight="1" thickBot="1" x14ac:dyDescent="0.3">
      <c r="A1179" s="865">
        <v>9</v>
      </c>
      <c r="B1179" s="750"/>
      <c r="C1179" s="984" t="s">
        <v>1060</v>
      </c>
      <c r="D1179" s="985"/>
      <c r="E1179" s="985"/>
      <c r="F1179" s="751"/>
      <c r="G1179" s="985"/>
      <c r="H1179" s="750"/>
      <c r="I1179" s="750"/>
      <c r="J1179" s="986"/>
      <c r="K1179" s="986"/>
      <c r="L1179" s="837"/>
      <c r="M1179" s="740">
        <v>480000</v>
      </c>
      <c r="N1179" s="1179">
        <v>480000</v>
      </c>
    </row>
    <row r="1180" spans="1:14" ht="24.95" customHeight="1" thickBot="1" x14ac:dyDescent="0.3">
      <c r="A1180" s="1326" t="s">
        <v>1061</v>
      </c>
      <c r="B1180" s="1327"/>
      <c r="C1180" s="1327"/>
      <c r="D1180" s="969">
        <f>SUM(D1163:D1179)</f>
        <v>5289906.2400000012</v>
      </c>
      <c r="E1180" s="969">
        <f>SUM(E1163:E1179)</f>
        <v>451200</v>
      </c>
      <c r="F1180" s="969">
        <f>SUM(F1163:F1179)</f>
        <v>0</v>
      </c>
      <c r="G1180" s="969">
        <f>SUM(G1163:G1179)</f>
        <v>0</v>
      </c>
      <c r="H1180" s="987"/>
      <c r="I1180" s="987"/>
      <c r="J1180" s="988"/>
      <c r="K1180" s="988"/>
      <c r="L1180" s="900"/>
      <c r="M1180" s="969">
        <f>SUM(M1163:M1179)</f>
        <v>4320000</v>
      </c>
      <c r="N1180" s="901"/>
    </row>
    <row r="1181" spans="1:14" ht="24.95" customHeight="1" x14ac:dyDescent="0.25">
      <c r="A1181" s="961">
        <v>10</v>
      </c>
      <c r="B1181" s="989"/>
      <c r="C1181" s="990" t="s">
        <v>1033</v>
      </c>
      <c r="D1181" s="991">
        <v>892171.92</v>
      </c>
      <c r="E1181" s="991">
        <v>56400</v>
      </c>
      <c r="F1181" s="991"/>
      <c r="G1181" s="991"/>
      <c r="H1181" s="980"/>
      <c r="I1181" s="980"/>
      <c r="J1181" s="981"/>
      <c r="K1181" s="981"/>
      <c r="L1181" s="861"/>
      <c r="M1181" s="740">
        <v>480000</v>
      </c>
      <c r="N1181" s="896"/>
    </row>
    <row r="1182" spans="1:14" ht="24.95" customHeight="1" x14ac:dyDescent="0.25">
      <c r="A1182" s="970">
        <v>11</v>
      </c>
      <c r="B1182" s="879"/>
      <c r="C1182" s="869" t="s">
        <v>1033</v>
      </c>
      <c r="D1182" s="982">
        <v>892171.92</v>
      </c>
      <c r="E1182" s="982">
        <v>56400</v>
      </c>
      <c r="F1182" s="982"/>
      <c r="G1182" s="982"/>
      <c r="H1182" s="992"/>
      <c r="I1182" s="992"/>
      <c r="J1182" s="993"/>
      <c r="K1182" s="993"/>
      <c r="L1182" s="834"/>
      <c r="M1182" s="740">
        <v>480000</v>
      </c>
      <c r="N1182" s="898"/>
    </row>
    <row r="1183" spans="1:14" ht="24.95" customHeight="1" x14ac:dyDescent="0.25">
      <c r="A1183" s="970">
        <v>12</v>
      </c>
      <c r="B1183" s="879"/>
      <c r="C1183" s="869" t="s">
        <v>1033</v>
      </c>
      <c r="D1183" s="982">
        <v>892171.92</v>
      </c>
      <c r="E1183" s="982">
        <v>56400</v>
      </c>
      <c r="F1183" s="982"/>
      <c r="G1183" s="982"/>
      <c r="H1183" s="992"/>
      <c r="I1183" s="992"/>
      <c r="J1183" s="993"/>
      <c r="K1183" s="993"/>
      <c r="L1183" s="834"/>
      <c r="M1183" s="740">
        <v>480000</v>
      </c>
      <c r="N1183" s="898"/>
    </row>
    <row r="1184" spans="1:14" ht="24.95" customHeight="1" x14ac:dyDescent="0.25">
      <c r="A1184" s="970">
        <v>13</v>
      </c>
      <c r="B1184" s="879"/>
      <c r="C1184" s="869" t="s">
        <v>1033</v>
      </c>
      <c r="D1184" s="982">
        <v>892171.92</v>
      </c>
      <c r="E1184" s="982">
        <v>56400</v>
      </c>
      <c r="F1184" s="982"/>
      <c r="G1184" s="982"/>
      <c r="H1184" s="992"/>
      <c r="I1184" s="992"/>
      <c r="J1184" s="993"/>
      <c r="K1184" s="993"/>
      <c r="L1184" s="834"/>
      <c r="M1184" s="740">
        <v>480000</v>
      </c>
      <c r="N1184" s="898"/>
    </row>
    <row r="1185" spans="1:14" ht="24.95" customHeight="1" x14ac:dyDescent="0.25">
      <c r="A1185" s="970">
        <v>14</v>
      </c>
      <c r="B1185" s="879"/>
      <c r="C1185" s="869" t="s">
        <v>1033</v>
      </c>
      <c r="D1185" s="982">
        <v>892171.92</v>
      </c>
      <c r="E1185" s="982">
        <v>56400</v>
      </c>
      <c r="F1185" s="982"/>
      <c r="G1185" s="982"/>
      <c r="H1185" s="992"/>
      <c r="I1185" s="992"/>
      <c r="J1185" s="993"/>
      <c r="K1185" s="993"/>
      <c r="L1185" s="834"/>
      <c r="M1185" s="740">
        <v>480000</v>
      </c>
      <c r="N1185" s="898"/>
    </row>
    <row r="1186" spans="1:14" ht="24.95" customHeight="1" x14ac:dyDescent="0.25">
      <c r="A1186" s="994"/>
      <c r="B1186" s="879"/>
      <c r="C1186" s="869" t="s">
        <v>960</v>
      </c>
      <c r="D1186" s="982">
        <v>1106647.92</v>
      </c>
      <c r="E1186" s="982">
        <v>56400</v>
      </c>
      <c r="F1186" s="995"/>
      <c r="G1186" s="982"/>
      <c r="H1186" s="992"/>
      <c r="I1186" s="992"/>
      <c r="J1186" s="993"/>
      <c r="K1186" s="993"/>
      <c r="L1186" s="834"/>
      <c r="M1186" s="740">
        <v>480000</v>
      </c>
      <c r="N1186" s="898"/>
    </row>
    <row r="1187" spans="1:14" ht="24.95" customHeight="1" x14ac:dyDescent="0.25">
      <c r="A1187" s="970">
        <v>15</v>
      </c>
      <c r="B1187" s="971"/>
      <c r="C1187" s="996"/>
      <c r="D1187" s="982"/>
      <c r="E1187" s="982"/>
      <c r="F1187" s="982"/>
      <c r="G1187" s="982"/>
      <c r="H1187" s="992"/>
      <c r="I1187" s="992"/>
      <c r="J1187" s="993"/>
      <c r="K1187" s="993"/>
      <c r="L1187" s="834"/>
      <c r="M1187" s="834"/>
      <c r="N1187" s="898"/>
    </row>
    <row r="1188" spans="1:14" ht="24.95" customHeight="1" x14ac:dyDescent="0.25">
      <c r="A1188" s="970">
        <v>16</v>
      </c>
      <c r="B1188" s="971"/>
      <c r="C1188" s="996"/>
      <c r="D1188" s="982"/>
      <c r="E1188" s="982"/>
      <c r="F1188" s="982"/>
      <c r="G1188" s="982"/>
      <c r="H1188" s="992"/>
      <c r="I1188" s="992"/>
      <c r="J1188" s="993"/>
      <c r="K1188" s="993"/>
      <c r="L1188" s="834"/>
      <c r="M1188" s="834"/>
      <c r="N1188" s="898"/>
    </row>
    <row r="1189" spans="1:14" ht="24.95" customHeight="1" x14ac:dyDescent="0.25">
      <c r="A1189" s="970">
        <v>17</v>
      </c>
      <c r="B1189" s="971"/>
      <c r="C1189" s="996"/>
      <c r="D1189" s="982"/>
      <c r="E1189" s="982"/>
      <c r="F1189" s="982"/>
      <c r="G1189" s="982"/>
      <c r="H1189" s="992"/>
      <c r="I1189" s="992"/>
      <c r="J1189" s="993"/>
      <c r="K1189" s="993"/>
      <c r="L1189" s="834"/>
      <c r="M1189" s="834"/>
      <c r="N1189" s="898"/>
    </row>
    <row r="1190" spans="1:14" ht="24.95" customHeight="1" x14ac:dyDescent="0.25">
      <c r="A1190" s="970"/>
      <c r="B1190" s="971"/>
      <c r="C1190" s="996" t="s">
        <v>1026</v>
      </c>
      <c r="D1190" s="982">
        <v>1579620</v>
      </c>
      <c r="E1190" s="982">
        <v>56400</v>
      </c>
      <c r="F1190" s="982"/>
      <c r="G1190" s="982"/>
      <c r="H1190" s="992"/>
      <c r="I1190" s="992"/>
      <c r="J1190" s="993"/>
      <c r="K1190" s="993"/>
      <c r="L1190" s="834"/>
      <c r="M1190" s="740">
        <v>480000</v>
      </c>
      <c r="N1190" s="898"/>
    </row>
    <row r="1191" spans="1:14" ht="24.95" customHeight="1" x14ac:dyDescent="0.25">
      <c r="A1191" s="970"/>
      <c r="B1191" s="971"/>
      <c r="C1191" s="996" t="s">
        <v>1026</v>
      </c>
      <c r="D1191" s="982">
        <v>1579620</v>
      </c>
      <c r="E1191" s="982">
        <v>56400</v>
      </c>
      <c r="F1191" s="982"/>
      <c r="G1191" s="982"/>
      <c r="H1191" s="992"/>
      <c r="I1191" s="992"/>
      <c r="J1191" s="993"/>
      <c r="K1191" s="993"/>
      <c r="L1191" s="834"/>
      <c r="M1191" s="740">
        <v>480000</v>
      </c>
      <c r="N1191" s="898"/>
    </row>
    <row r="1192" spans="1:14" ht="24.95" customHeight="1" thickBot="1" x14ac:dyDescent="0.3">
      <c r="A1192" s="997"/>
      <c r="B1192" s="998"/>
      <c r="C1192" s="999" t="s">
        <v>1026</v>
      </c>
      <c r="D1192" s="985">
        <v>1579620</v>
      </c>
      <c r="E1192" s="985">
        <v>56400</v>
      </c>
      <c r="F1192" s="985"/>
      <c r="G1192" s="985"/>
      <c r="H1192" s="1000"/>
      <c r="I1192" s="1000"/>
      <c r="J1192" s="1001"/>
      <c r="K1192" s="1001"/>
      <c r="L1192" s="837"/>
      <c r="M1192" s="740">
        <v>480000</v>
      </c>
      <c r="N1192" s="914"/>
    </row>
    <row r="1193" spans="1:14" ht="24.95" customHeight="1" thickBot="1" x14ac:dyDescent="0.3">
      <c r="A1193" s="1326" t="s">
        <v>1062</v>
      </c>
      <c r="B1193" s="1327"/>
      <c r="C1193" s="1327"/>
      <c r="D1193" s="969">
        <f>SUM(D1186:D1190)</f>
        <v>2686267.92</v>
      </c>
      <c r="E1193" s="969">
        <f>SUM(E1186:E1190)</f>
        <v>112800</v>
      </c>
      <c r="F1193" s="969">
        <f t="shared" ref="F1193:M1193" si="339">SUM(F1186:F1190)</f>
        <v>0</v>
      </c>
      <c r="G1193" s="969">
        <f t="shared" si="339"/>
        <v>0</v>
      </c>
      <c r="H1193" s="969">
        <f t="shared" si="339"/>
        <v>0</v>
      </c>
      <c r="I1193" s="969">
        <f t="shared" si="339"/>
        <v>0</v>
      </c>
      <c r="J1193" s="969">
        <f t="shared" si="339"/>
        <v>0</v>
      </c>
      <c r="K1193" s="969">
        <f t="shared" si="339"/>
        <v>0</v>
      </c>
      <c r="L1193" s="969">
        <f t="shared" si="339"/>
        <v>0</v>
      </c>
      <c r="M1193" s="969">
        <f t="shared" si="339"/>
        <v>960000</v>
      </c>
      <c r="N1193" s="901"/>
    </row>
    <row r="1194" spans="1:14" ht="24.95" customHeight="1" x14ac:dyDescent="0.25">
      <c r="A1194" s="1002">
        <v>18</v>
      </c>
      <c r="B1194" s="1003"/>
      <c r="C1194" s="1004" t="s">
        <v>929</v>
      </c>
      <c r="D1194" s="1005">
        <v>2608704</v>
      </c>
      <c r="E1194" s="1005">
        <v>56400</v>
      </c>
      <c r="F1194" s="1005">
        <v>170337.36</v>
      </c>
      <c r="G1194" s="1005"/>
      <c r="H1194" s="1006"/>
      <c r="I1194" s="1006"/>
      <c r="J1194" s="1007"/>
      <c r="K1194" s="1007"/>
      <c r="L1194" s="894"/>
      <c r="M1194" s="740">
        <v>480000</v>
      </c>
      <c r="N1194" s="902"/>
    </row>
    <row r="1195" spans="1:14" ht="24.95" customHeight="1" x14ac:dyDescent="0.25">
      <c r="A1195" s="970">
        <v>19</v>
      </c>
      <c r="B1195" s="971"/>
      <c r="C1195" s="877" t="s">
        <v>929</v>
      </c>
      <c r="D1195" s="982">
        <v>2608704</v>
      </c>
      <c r="E1195" s="982">
        <v>56400</v>
      </c>
      <c r="F1195" s="982">
        <v>170337.36</v>
      </c>
      <c r="G1195" s="982"/>
      <c r="H1195" s="992"/>
      <c r="I1195" s="992"/>
      <c r="J1195" s="993"/>
      <c r="K1195" s="993"/>
      <c r="L1195" s="834"/>
      <c r="M1195" s="740">
        <v>480000</v>
      </c>
      <c r="N1195" s="898"/>
    </row>
    <row r="1196" spans="1:14" ht="24.95" customHeight="1" x14ac:dyDescent="0.25">
      <c r="A1196" s="970">
        <v>20</v>
      </c>
      <c r="B1196" s="971"/>
      <c r="C1196" s="877" t="s">
        <v>963</v>
      </c>
      <c r="D1196" s="982">
        <v>3233181</v>
      </c>
      <c r="E1196" s="982">
        <v>56400</v>
      </c>
      <c r="F1196" s="982">
        <v>198270</v>
      </c>
      <c r="G1196" s="982"/>
      <c r="H1196" s="992"/>
      <c r="I1196" s="992"/>
      <c r="J1196" s="993"/>
      <c r="K1196" s="993"/>
      <c r="L1196" s="834"/>
      <c r="M1196" s="740">
        <v>480000</v>
      </c>
      <c r="N1196" s="898"/>
    </row>
    <row r="1197" spans="1:14" ht="24.95" customHeight="1" thickBot="1" x14ac:dyDescent="0.3">
      <c r="A1197" s="967">
        <v>21</v>
      </c>
      <c r="B1197" s="968"/>
      <c r="C1197" s="974" t="s">
        <v>963</v>
      </c>
      <c r="D1197" s="1008">
        <v>3233181</v>
      </c>
      <c r="E1197" s="1008">
        <v>56400</v>
      </c>
      <c r="F1197" s="1008">
        <v>198270</v>
      </c>
      <c r="G1197" s="1008"/>
      <c r="H1197" s="1009"/>
      <c r="I1197" s="1009"/>
      <c r="J1197" s="977"/>
      <c r="K1197" s="977"/>
      <c r="L1197" s="889"/>
      <c r="M1197" s="740">
        <v>480000</v>
      </c>
      <c r="N1197" s="899"/>
    </row>
    <row r="1198" spans="1:14" ht="24.95" customHeight="1" thickBot="1" x14ac:dyDescent="0.3">
      <c r="A1198" s="1326" t="s">
        <v>1055</v>
      </c>
      <c r="B1198" s="1327"/>
      <c r="C1198" s="1327"/>
      <c r="D1198" s="969">
        <f>SUM(D1194:D1197)</f>
        <v>11683770</v>
      </c>
      <c r="E1198" s="969">
        <f>SUM(E1194:E1197)</f>
        <v>225600</v>
      </c>
      <c r="F1198" s="969">
        <f t="shared" ref="F1198:N1198" si="340">SUM(F1194:F1197)</f>
        <v>737214.72</v>
      </c>
      <c r="G1198" s="969">
        <f t="shared" si="340"/>
        <v>0</v>
      </c>
      <c r="H1198" s="969">
        <f t="shared" si="340"/>
        <v>0</v>
      </c>
      <c r="I1198" s="969">
        <f t="shared" si="340"/>
        <v>0</v>
      </c>
      <c r="J1198" s="969">
        <f t="shared" si="340"/>
        <v>0</v>
      </c>
      <c r="K1198" s="969">
        <f t="shared" si="340"/>
        <v>0</v>
      </c>
      <c r="L1198" s="969">
        <f t="shared" si="340"/>
        <v>0</v>
      </c>
      <c r="M1198" s="969">
        <f t="shared" si="340"/>
        <v>1920000</v>
      </c>
      <c r="N1198" s="1010">
        <f t="shared" si="340"/>
        <v>0</v>
      </c>
    </row>
    <row r="1199" spans="1:14" ht="24.95" customHeight="1" thickBot="1" x14ac:dyDescent="0.35">
      <c r="A1199" s="1355" t="s">
        <v>1063</v>
      </c>
      <c r="B1199" s="1356"/>
      <c r="C1199" s="976"/>
      <c r="D1199" s="976"/>
      <c r="E1199" s="976"/>
      <c r="F1199" s="976"/>
      <c r="G1199" s="976"/>
      <c r="H1199" s="827"/>
      <c r="I1199" s="827"/>
      <c r="J1199" s="888"/>
      <c r="K1199" s="888"/>
      <c r="L1199" s="889"/>
      <c r="M1199" s="889"/>
      <c r="N1199" s="899"/>
    </row>
    <row r="1200" spans="1:14" ht="24.95" customHeight="1" x14ac:dyDescent="0.3">
      <c r="A1200" s="1011" t="s">
        <v>897</v>
      </c>
      <c r="B1200" s="1012" t="s">
        <v>898</v>
      </c>
      <c r="C1200" s="1012">
        <v>2025</v>
      </c>
      <c r="D1200" s="1012" t="s">
        <v>996</v>
      </c>
      <c r="E1200" s="1012" t="s">
        <v>1022</v>
      </c>
      <c r="F1200" s="1012" t="s">
        <v>998</v>
      </c>
      <c r="G1200" s="1012" t="s">
        <v>1472</v>
      </c>
      <c r="H1200" s="850"/>
      <c r="I1200" s="850"/>
      <c r="J1200" s="1013"/>
      <c r="K1200" s="1013"/>
      <c r="L1200" s="861"/>
      <c r="M1200" s="861"/>
      <c r="N1200" s="896"/>
    </row>
    <row r="1201" spans="1:14" ht="24.95" customHeight="1" x14ac:dyDescent="0.3">
      <c r="A1201" s="970">
        <v>1</v>
      </c>
      <c r="B1201" s="971"/>
      <c r="C1201" s="877" t="s">
        <v>927</v>
      </c>
      <c r="D1201" s="982"/>
      <c r="E1201" s="982"/>
      <c r="F1201" s="982"/>
      <c r="G1201" s="982"/>
      <c r="H1201" s="826"/>
      <c r="I1201" s="826"/>
      <c r="J1201" s="887"/>
      <c r="K1201" s="887"/>
      <c r="L1201" s="834"/>
      <c r="M1201" s="834"/>
      <c r="N1201" s="898"/>
    </row>
    <row r="1202" spans="1:14" ht="24.95" customHeight="1" thickBot="1" x14ac:dyDescent="0.35">
      <c r="A1202" s="967"/>
      <c r="B1202" s="968"/>
      <c r="C1202" s="974" t="s">
        <v>929</v>
      </c>
      <c r="D1202" s="1008">
        <v>2608704</v>
      </c>
      <c r="E1202" s="1008">
        <v>56400</v>
      </c>
      <c r="F1202" s="1008">
        <v>170337.36</v>
      </c>
      <c r="G1202" s="1008"/>
      <c r="H1202" s="827"/>
      <c r="I1202" s="827"/>
      <c r="J1202" s="888"/>
      <c r="K1202" s="888"/>
      <c r="L1202" s="768">
        <v>40000</v>
      </c>
      <c r="M1202" s="740">
        <v>480000</v>
      </c>
      <c r="N1202" s="899"/>
    </row>
    <row r="1203" spans="1:14" ht="24.95" customHeight="1" thickBot="1" x14ac:dyDescent="0.3">
      <c r="A1203" s="1326" t="s">
        <v>1055</v>
      </c>
      <c r="B1203" s="1327"/>
      <c r="C1203" s="1327"/>
      <c r="D1203" s="969">
        <f>SUM(D1201:D1202)</f>
        <v>2608704</v>
      </c>
      <c r="E1203" s="969">
        <f>SUM(E1201:E1202)</f>
        <v>56400</v>
      </c>
      <c r="F1203" s="969">
        <f>SUM(F1201:F1202)</f>
        <v>170337.36</v>
      </c>
      <c r="G1203" s="969">
        <f>SUM(G1201:G1202)</f>
        <v>0</v>
      </c>
      <c r="H1203" s="969">
        <f t="shared" ref="H1203:N1203" si="341">SUM(H1201:H1202)</f>
        <v>0</v>
      </c>
      <c r="I1203" s="969">
        <f t="shared" si="341"/>
        <v>0</v>
      </c>
      <c r="J1203" s="969">
        <f t="shared" si="341"/>
        <v>0</v>
      </c>
      <c r="K1203" s="969">
        <f t="shared" si="341"/>
        <v>0</v>
      </c>
      <c r="L1203" s="969">
        <f t="shared" si="341"/>
        <v>40000</v>
      </c>
      <c r="M1203" s="969">
        <f t="shared" si="341"/>
        <v>480000</v>
      </c>
      <c r="N1203" s="969">
        <f t="shared" si="341"/>
        <v>0</v>
      </c>
    </row>
  </sheetData>
  <mergeCells count="105">
    <mergeCell ref="A50:N50"/>
    <mergeCell ref="A57:N57"/>
    <mergeCell ref="A1199:B1199"/>
    <mergeCell ref="A1203:C1203"/>
    <mergeCell ref="A1149:N1149"/>
    <mergeCell ref="A1150:N1150"/>
    <mergeCell ref="A1151:N1151"/>
    <mergeCell ref="A1152:B1152"/>
    <mergeCell ref="A1156:C1156"/>
    <mergeCell ref="A1160:C1160"/>
    <mergeCell ref="A263:B263"/>
    <mergeCell ref="A388:B388"/>
    <mergeCell ref="A394:B394"/>
    <mergeCell ref="A1161:D1161"/>
    <mergeCell ref="A1180:C1180"/>
    <mergeCell ref="A1117:I1117"/>
    <mergeCell ref="A1129:B1129"/>
    <mergeCell ref="A1133:B1133"/>
    <mergeCell ref="A1140:B1140"/>
    <mergeCell ref="A1148:B1148"/>
    <mergeCell ref="A999:N999"/>
    <mergeCell ref="A1000:N1000"/>
    <mergeCell ref="A1001:N1001"/>
    <mergeCell ref="A929:N929"/>
    <mergeCell ref="A1114:K1114"/>
    <mergeCell ref="A1115:K1115"/>
    <mergeCell ref="A1116:K1116"/>
    <mergeCell ref="A981:B981"/>
    <mergeCell ref="A983:B983"/>
    <mergeCell ref="A984:B984"/>
    <mergeCell ref="A994:B994"/>
    <mergeCell ref="A995:B995"/>
    <mergeCell ref="A998:B998"/>
    <mergeCell ref="A349:N349"/>
    <mergeCell ref="A1193:C1193"/>
    <mergeCell ref="A1198:C1198"/>
    <mergeCell ref="A969:B969"/>
    <mergeCell ref="A989:B989"/>
    <mergeCell ref="A968:B968"/>
    <mergeCell ref="A922:B922"/>
    <mergeCell ref="A417:N417"/>
    <mergeCell ref="A490:C490"/>
    <mergeCell ref="A736:C736"/>
    <mergeCell ref="A836:C836"/>
    <mergeCell ref="A837:N837"/>
    <mergeCell ref="A838:N838"/>
    <mergeCell ref="A839:N839"/>
    <mergeCell ref="A840:I840"/>
    <mergeCell ref="A861:N861"/>
    <mergeCell ref="A873:N873"/>
    <mergeCell ref="A905:B905"/>
    <mergeCell ref="A865:B865"/>
    <mergeCell ref="A923:N923"/>
    <mergeCell ref="A926:B926"/>
    <mergeCell ref="A933:B933"/>
    <mergeCell ref="A927:N927"/>
    <mergeCell ref="A928:N928"/>
    <mergeCell ref="A261:L261"/>
    <mergeCell ref="A964:B964"/>
    <mergeCell ref="A956:B956"/>
    <mergeCell ref="A957:B957"/>
    <mergeCell ref="A194:B194"/>
    <mergeCell ref="A205:B205"/>
    <mergeCell ref="A213:B213"/>
    <mergeCell ref="A214:L214"/>
    <mergeCell ref="A234:B234"/>
    <mergeCell ref="A260:B260"/>
    <mergeCell ref="A389:N389"/>
    <mergeCell ref="A395:N395"/>
    <mergeCell ref="A415:N415"/>
    <mergeCell ref="A217:B217"/>
    <mergeCell ref="A930:I930"/>
    <mergeCell ref="A940:B940"/>
    <mergeCell ref="A941:B941"/>
    <mergeCell ref="A950:B950"/>
    <mergeCell ref="A416:N416"/>
    <mergeCell ref="A266:B266"/>
    <mergeCell ref="A267:N267"/>
    <mergeCell ref="A268:N268"/>
    <mergeCell ref="A269:N269"/>
    <mergeCell ref="A270:N270"/>
    <mergeCell ref="A76:N76"/>
    <mergeCell ref="A175:N175"/>
    <mergeCell ref="A176:N176"/>
    <mergeCell ref="A177:N177"/>
    <mergeCell ref="A178:N178"/>
    <mergeCell ref="A29:N29"/>
    <mergeCell ref="A1:N1"/>
    <mergeCell ref="A2:N2"/>
    <mergeCell ref="A3:N3"/>
    <mergeCell ref="A27:N27"/>
    <mergeCell ref="A28:N28"/>
    <mergeCell ref="A75:N75"/>
    <mergeCell ref="A38:N38"/>
    <mergeCell ref="A39:N39"/>
    <mergeCell ref="A40:N40"/>
    <mergeCell ref="A47:N47"/>
    <mergeCell ref="A48:N48"/>
    <mergeCell ref="A49:N49"/>
    <mergeCell ref="A54:N54"/>
    <mergeCell ref="A55:N55"/>
    <mergeCell ref="A56:N56"/>
    <mergeCell ref="A73:N73"/>
    <mergeCell ref="A74:N74"/>
    <mergeCell ref="A4:N4"/>
  </mergeCells>
  <pageMargins left="0.45" right="0" top="0.5" bottom="0.25" header="0.3" footer="0.3"/>
  <pageSetup paperSize="9" scale="60" orientation="landscape" horizontalDpi="0" verticalDpi="0" r:id="rId1"/>
  <rowBreaks count="4" manualBreakCount="4">
    <brk id="26" max="16383" man="1"/>
    <brk id="37" max="16383" man="1"/>
    <brk id="46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</vt:lpstr>
      <vt:lpstr>REVENUE</vt:lpstr>
      <vt:lpstr>RECURRENT</vt:lpstr>
      <vt:lpstr>CAPITAL</vt:lpstr>
      <vt:lpstr>NORMINAL ROLL</vt:lpstr>
      <vt:lpstr>CAPITAL!Print_Area</vt:lpstr>
      <vt:lpstr>RECURRENT!Print_Area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2024-12-05T13:38:56Z</cp:lastPrinted>
  <dcterms:created xsi:type="dcterms:W3CDTF">2024-09-07T21:02:09Z</dcterms:created>
  <dcterms:modified xsi:type="dcterms:W3CDTF">2025-01-03T12:46:34Z</dcterms:modified>
</cp:coreProperties>
</file>