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sites\LGA\Budget\"/>
    </mc:Choice>
  </mc:AlternateContent>
  <xr:revisionPtr revIDLastSave="0" documentId="8_{79653836-291F-434C-B935-2BF87DA475D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Summary" sheetId="50" r:id="rId1"/>
    <sheet name="Revenue" sheetId="32" r:id="rId2"/>
    <sheet name="Recurrent" sheetId="30" r:id="rId3"/>
    <sheet name="Capital" sheetId="31" r:id="rId4"/>
    <sheet name="Sheet1" sheetId="51" r:id="rId5"/>
    <sheet name="COVER" sheetId="49" r:id="rId6"/>
  </sheets>
  <definedNames>
    <definedName name="_xlnm.Print_Area" localSheetId="0">Summary!$A$1:$H$54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51" l="1"/>
  <c r="G10" i="50" l="1"/>
  <c r="G1987" i="30"/>
  <c r="G1931" i="30"/>
  <c r="G1502" i="30"/>
  <c r="G1441" i="30"/>
  <c r="G1366" i="30"/>
  <c r="G1315" i="30"/>
  <c r="G1278" i="30"/>
  <c r="G1222" i="30"/>
  <c r="G1142" i="30"/>
  <c r="G1070" i="30"/>
  <c r="G1010" i="30"/>
  <c r="G955" i="30"/>
  <c r="G897" i="30"/>
  <c r="G845" i="30"/>
  <c r="G846" i="30"/>
  <c r="G783" i="30"/>
  <c r="G716" i="30"/>
  <c r="G656" i="30"/>
  <c r="G577" i="30"/>
  <c r="G524" i="30"/>
  <c r="G462" i="30"/>
  <c r="G461" i="30"/>
  <c r="G394" i="30"/>
  <c r="G224" i="30"/>
  <c r="G175" i="30"/>
  <c r="G120" i="30"/>
  <c r="F1964" i="30"/>
  <c r="F1963" i="30"/>
  <c r="F1962" i="30"/>
  <c r="F1961" i="30"/>
  <c r="F1960" i="30"/>
  <c r="F1959" i="30"/>
  <c r="F1957" i="30"/>
  <c r="F1956" i="30"/>
  <c r="F1955" i="30"/>
  <c r="F1954" i="30"/>
  <c r="F1953" i="30"/>
  <c r="F1952" i="30"/>
  <c r="F1951" i="30"/>
  <c r="F1950" i="30"/>
  <c r="F1949" i="30"/>
  <c r="F1944" i="30"/>
  <c r="F1943" i="30"/>
  <c r="F1987" i="30" l="1"/>
  <c r="H55" i="30"/>
  <c r="I2019" i="30"/>
  <c r="F988" i="30" l="1"/>
  <c r="F987" i="30"/>
  <c r="F986" i="30"/>
  <c r="F985" i="30"/>
  <c r="F984" i="30"/>
  <c r="F983" i="30"/>
  <c r="F968" i="30"/>
  <c r="F1913" i="30"/>
  <c r="F1912" i="30"/>
  <c r="F1911" i="30"/>
  <c r="F1910" i="30"/>
  <c r="F1909" i="30"/>
  <c r="F1908" i="30"/>
  <c r="F1903" i="30"/>
  <c r="F1901" i="30"/>
  <c r="F1900" i="30"/>
  <c r="F1899" i="30"/>
  <c r="F1898" i="30"/>
  <c r="F1893" i="30"/>
  <c r="F1892" i="30"/>
  <c r="H1071" i="30"/>
  <c r="H145" i="31" l="1"/>
  <c r="H155" i="31"/>
  <c r="H1964" i="30" l="1"/>
  <c r="H1963" i="30"/>
  <c r="H1962" i="30"/>
  <c r="H1961" i="30"/>
  <c r="H1960" i="30"/>
  <c r="H1959" i="30"/>
  <c r="H1958" i="30"/>
  <c r="H1957" i="30"/>
  <c r="H1956" i="30"/>
  <c r="H1955" i="30"/>
  <c r="H1954" i="30"/>
  <c r="H1953" i="30"/>
  <c r="H1952" i="30"/>
  <c r="H1951" i="30"/>
  <c r="H1950" i="30"/>
  <c r="H1949" i="30"/>
  <c r="H1944" i="30"/>
  <c r="H1943" i="30"/>
  <c r="H1932" i="30"/>
  <c r="E10" i="50"/>
  <c r="F10" i="50"/>
  <c r="H10" i="50"/>
  <c r="E11" i="50"/>
  <c r="F11" i="50"/>
  <c r="G11" i="50"/>
  <c r="H11" i="50"/>
  <c r="E12" i="50"/>
  <c r="F12" i="50"/>
  <c r="G12" i="50"/>
  <c r="H12" i="50"/>
  <c r="E13" i="50"/>
  <c r="F13" i="50"/>
  <c r="G13" i="50"/>
  <c r="H13" i="50"/>
  <c r="E14" i="50"/>
  <c r="F14" i="50"/>
  <c r="G14" i="50"/>
  <c r="H14" i="50"/>
  <c r="F7" i="31"/>
  <c r="F8" i="31"/>
  <c r="F145" i="31"/>
  <c r="F9" i="31" s="1"/>
  <c r="F155" i="31"/>
  <c r="F10" i="31"/>
  <c r="F187" i="31"/>
  <c r="F11" i="31" s="1"/>
  <c r="G56" i="31"/>
  <c r="G7" i="31" s="1"/>
  <c r="G117" i="31"/>
  <c r="G8" i="31" s="1"/>
  <c r="G145" i="31"/>
  <c r="G9" i="31"/>
  <c r="G155" i="31"/>
  <c r="G10" i="31"/>
  <c r="G187" i="31"/>
  <c r="G11" i="31" s="1"/>
  <c r="H56" i="31"/>
  <c r="H7" i="31" s="1"/>
  <c r="H117" i="31"/>
  <c r="H8" i="31" s="1"/>
  <c r="H9" i="31"/>
  <c r="H10" i="31"/>
  <c r="H187" i="31"/>
  <c r="H11" i="31" s="1"/>
  <c r="E24" i="32"/>
  <c r="E35" i="50" s="1"/>
  <c r="F24" i="32"/>
  <c r="G24" i="32"/>
  <c r="G35" i="50" s="1"/>
  <c r="H24" i="32"/>
  <c r="H35" i="50" s="1"/>
  <c r="E118" i="32"/>
  <c r="E37" i="50" s="1"/>
  <c r="F118" i="32"/>
  <c r="F37" i="50" s="1"/>
  <c r="G118" i="32"/>
  <c r="G37" i="50" s="1"/>
  <c r="H118" i="32"/>
  <c r="H37" i="50" s="1"/>
  <c r="E186" i="32"/>
  <c r="E38" i="50" s="1"/>
  <c r="F186" i="32"/>
  <c r="F38" i="50" s="1"/>
  <c r="G186" i="32"/>
  <c r="G38" i="50"/>
  <c r="H186" i="32"/>
  <c r="H38" i="50"/>
  <c r="E195" i="32"/>
  <c r="E39" i="50"/>
  <c r="F195" i="32"/>
  <c r="F39" i="50"/>
  <c r="G195" i="32"/>
  <c r="G39" i="50"/>
  <c r="H195" i="32"/>
  <c r="H39" i="50"/>
  <c r="E219" i="32"/>
  <c r="E40" i="50"/>
  <c r="F219" i="32"/>
  <c r="F40" i="50" s="1"/>
  <c r="G219" i="32"/>
  <c r="G40" i="50"/>
  <c r="H219" i="32"/>
  <c r="H40" i="50" s="1"/>
  <c r="E262" i="32"/>
  <c r="E41" i="50"/>
  <c r="F262" i="32"/>
  <c r="F41" i="50" s="1"/>
  <c r="G262" i="32"/>
  <c r="G41" i="50"/>
  <c r="H262" i="32"/>
  <c r="H41" i="50" s="1"/>
  <c r="E42" i="50"/>
  <c r="F42" i="50"/>
  <c r="G42" i="50"/>
  <c r="H42" i="50"/>
  <c r="E43" i="50"/>
  <c r="F43" i="50"/>
  <c r="G43" i="50"/>
  <c r="H43" i="50"/>
  <c r="E286" i="32"/>
  <c r="E44" i="50"/>
  <c r="F286" i="32"/>
  <c r="F44" i="50" s="1"/>
  <c r="G286" i="32"/>
  <c r="G44" i="50"/>
  <c r="H286" i="32"/>
  <c r="H44" i="50" s="1"/>
  <c r="E45" i="50"/>
  <c r="F45" i="50"/>
  <c r="G45" i="50"/>
  <c r="H45" i="50"/>
  <c r="E300" i="32"/>
  <c r="E46" i="50"/>
  <c r="F300" i="32"/>
  <c r="F46" i="50" s="1"/>
  <c r="G300" i="32"/>
  <c r="G46" i="50"/>
  <c r="H300" i="32"/>
  <c r="H46" i="50" s="1"/>
  <c r="E304" i="32"/>
  <c r="E47" i="50"/>
  <c r="F304" i="32"/>
  <c r="F47" i="50" s="1"/>
  <c r="G304" i="32"/>
  <c r="G47" i="50"/>
  <c r="H304" i="32"/>
  <c r="H47" i="50" s="1"/>
  <c r="E309" i="32"/>
  <c r="E48" i="50"/>
  <c r="F309" i="32"/>
  <c r="F48" i="50" s="1"/>
  <c r="G309" i="32"/>
  <c r="G48" i="50"/>
  <c r="H309" i="32"/>
  <c r="H48" i="50" s="1"/>
  <c r="E49" i="50"/>
  <c r="F49" i="50"/>
  <c r="G49" i="50"/>
  <c r="H49" i="50"/>
  <c r="E51" i="50"/>
  <c r="F51" i="50"/>
  <c r="G51" i="50"/>
  <c r="H51" i="50"/>
  <c r="E52" i="50"/>
  <c r="F52" i="50"/>
  <c r="G52" i="50"/>
  <c r="H52" i="50"/>
  <c r="E53" i="50"/>
  <c r="F53" i="50"/>
  <c r="G53" i="50"/>
  <c r="H53" i="50"/>
  <c r="H51" i="30"/>
  <c r="H52" i="30"/>
  <c r="H53" i="30"/>
  <c r="H54" i="30"/>
  <c r="H56" i="30"/>
  <c r="H57" i="30"/>
  <c r="H58" i="30"/>
  <c r="H59" i="30"/>
  <c r="H60" i="30"/>
  <c r="H61" i="30"/>
  <c r="F83" i="30"/>
  <c r="G83" i="30"/>
  <c r="G85" i="30" s="1"/>
  <c r="G30" i="30" s="1"/>
  <c r="I83" i="30"/>
  <c r="F84" i="30"/>
  <c r="G84" i="30"/>
  <c r="H84" i="30"/>
  <c r="I84" i="30"/>
  <c r="H95" i="30"/>
  <c r="I95" i="30"/>
  <c r="H101" i="30"/>
  <c r="I101" i="30"/>
  <c r="H102" i="30"/>
  <c r="I102" i="30"/>
  <c r="H103" i="30"/>
  <c r="I103" i="30"/>
  <c r="H104" i="30"/>
  <c r="I104" i="30"/>
  <c r="H105" i="30"/>
  <c r="H106" i="30"/>
  <c r="I106" i="30"/>
  <c r="H107" i="30"/>
  <c r="I107" i="30"/>
  <c r="H108" i="30"/>
  <c r="I108" i="30"/>
  <c r="H109" i="30"/>
  <c r="I109" i="30"/>
  <c r="F120" i="30"/>
  <c r="F121" i="30"/>
  <c r="G121" i="30"/>
  <c r="H121" i="30"/>
  <c r="I121" i="30"/>
  <c r="H132" i="30"/>
  <c r="H138" i="30"/>
  <c r="H139" i="30"/>
  <c r="H140" i="30"/>
  <c r="H141" i="30"/>
  <c r="H142" i="30"/>
  <c r="H143" i="30"/>
  <c r="H144" i="30"/>
  <c r="H145" i="30"/>
  <c r="H146" i="30"/>
  <c r="H176" i="30"/>
  <c r="I132" i="30"/>
  <c r="I138" i="30"/>
  <c r="I139" i="30"/>
  <c r="I140" i="30"/>
  <c r="I141" i="30"/>
  <c r="I142" i="30"/>
  <c r="I143" i="30"/>
  <c r="I145" i="30"/>
  <c r="I146" i="30"/>
  <c r="F175" i="30"/>
  <c r="F176" i="30"/>
  <c r="G176" i="30"/>
  <c r="I176" i="30"/>
  <c r="H200" i="30"/>
  <c r="H201" i="30"/>
  <c r="H202" i="30"/>
  <c r="H203" i="30"/>
  <c r="H204" i="30"/>
  <c r="H205" i="30"/>
  <c r="H206" i="30"/>
  <c r="H207" i="30"/>
  <c r="H208" i="30"/>
  <c r="H209" i="30"/>
  <c r="F224" i="30"/>
  <c r="G257" i="30"/>
  <c r="I224" i="30"/>
  <c r="F225" i="30"/>
  <c r="G225" i="30"/>
  <c r="H225" i="30"/>
  <c r="I225" i="30"/>
  <c r="F257" i="30"/>
  <c r="H257" i="30"/>
  <c r="I257" i="30"/>
  <c r="F258" i="30"/>
  <c r="G258" i="30"/>
  <c r="H258" i="30"/>
  <c r="I258" i="30"/>
  <c r="F307" i="30"/>
  <c r="F269" i="30" s="1"/>
  <c r="H281" i="30"/>
  <c r="H284" i="30"/>
  <c r="H286" i="30"/>
  <c r="H287" i="30"/>
  <c r="H288" i="30"/>
  <c r="H290" i="30"/>
  <c r="H291" i="30"/>
  <c r="H292" i="30"/>
  <c r="G307" i="30"/>
  <c r="G269" i="30" s="1"/>
  <c r="I307" i="30"/>
  <c r="F308" i="30"/>
  <c r="F270" i="30" s="1"/>
  <c r="G308" i="30"/>
  <c r="G270" i="30" s="1"/>
  <c r="H308" i="30"/>
  <c r="H270" i="30" s="1"/>
  <c r="I308" i="30"/>
  <c r="I270" i="30" s="1"/>
  <c r="I331" i="30"/>
  <c r="I332" i="30"/>
  <c r="H333" i="30"/>
  <c r="I333" i="30"/>
  <c r="H334" i="30"/>
  <c r="H336" i="30"/>
  <c r="I337" i="30"/>
  <c r="I338" i="30"/>
  <c r="H339" i="30"/>
  <c r="I339" i="30"/>
  <c r="H340" i="30"/>
  <c r="I340" i="30"/>
  <c r="H341" i="30"/>
  <c r="I341" i="30"/>
  <c r="H342" i="30"/>
  <c r="I342" i="30"/>
  <c r="H343" i="30"/>
  <c r="H344" i="30"/>
  <c r="I344" i="30"/>
  <c r="H345" i="30"/>
  <c r="I345" i="30"/>
  <c r="H346" i="30"/>
  <c r="I347" i="30"/>
  <c r="H348" i="30"/>
  <c r="I348" i="30"/>
  <c r="H349" i="30"/>
  <c r="I349" i="30"/>
  <c r="H350" i="30"/>
  <c r="I350" i="30"/>
  <c r="H351" i="30"/>
  <c r="I351" i="30"/>
  <c r="H352" i="30"/>
  <c r="I352" i="30"/>
  <c r="H353" i="30"/>
  <c r="H354" i="30"/>
  <c r="I354" i="30"/>
  <c r="H355" i="30"/>
  <c r="I355" i="30"/>
  <c r="H356" i="30"/>
  <c r="I356" i="30"/>
  <c r="H357" i="30"/>
  <c r="I357" i="30"/>
  <c r="H358" i="30"/>
  <c r="I358" i="30"/>
  <c r="H359" i="30"/>
  <c r="I359" i="30"/>
  <c r="H360" i="30"/>
  <c r="H361" i="30"/>
  <c r="I367" i="30"/>
  <c r="F394" i="30"/>
  <c r="G319" i="30"/>
  <c r="F395" i="30"/>
  <c r="F320" i="30" s="1"/>
  <c r="G395" i="30"/>
  <c r="G320" i="30" s="1"/>
  <c r="H395" i="30"/>
  <c r="H320" i="30" s="1"/>
  <c r="I395" i="30"/>
  <c r="I320" i="30" s="1"/>
  <c r="H420" i="30"/>
  <c r="I420" i="30"/>
  <c r="H421" i="30"/>
  <c r="I421" i="30"/>
  <c r="H422" i="30"/>
  <c r="I422" i="30"/>
  <c r="H426" i="30"/>
  <c r="I426" i="30"/>
  <c r="H427" i="30"/>
  <c r="I427" i="30"/>
  <c r="H428" i="30"/>
  <c r="I428" i="30"/>
  <c r="H429" i="30"/>
  <c r="I429" i="30"/>
  <c r="H433" i="30"/>
  <c r="I433" i="30"/>
  <c r="H434" i="30"/>
  <c r="I434" i="30"/>
  <c r="H435" i="30"/>
  <c r="I435" i="30"/>
  <c r="H436" i="30"/>
  <c r="I436" i="30"/>
  <c r="H437" i="30"/>
  <c r="I437" i="30"/>
  <c r="H438" i="30"/>
  <c r="I438" i="30"/>
  <c r="H440" i="30"/>
  <c r="I440" i="30"/>
  <c r="H441" i="30"/>
  <c r="I441" i="30"/>
  <c r="H442" i="30"/>
  <c r="I442" i="30"/>
  <c r="H443" i="30"/>
  <c r="I443" i="30"/>
  <c r="H444" i="30"/>
  <c r="I444" i="30"/>
  <c r="H445" i="30"/>
  <c r="I445" i="30"/>
  <c r="H446" i="30"/>
  <c r="F461" i="30"/>
  <c r="F462" i="30"/>
  <c r="F463" i="30" s="1"/>
  <c r="F403" i="30" s="1"/>
  <c r="H462" i="30"/>
  <c r="I462" i="30"/>
  <c r="H473" i="30"/>
  <c r="I473" i="30"/>
  <c r="H474" i="30"/>
  <c r="I474" i="30"/>
  <c r="H475" i="30"/>
  <c r="I475" i="30"/>
  <c r="H480" i="30"/>
  <c r="I480" i="30"/>
  <c r="H481" i="30"/>
  <c r="I481" i="30"/>
  <c r="H482" i="30"/>
  <c r="I482" i="30"/>
  <c r="H483" i="30"/>
  <c r="I483" i="30"/>
  <c r="H484" i="30"/>
  <c r="I484" i="30"/>
  <c r="H485" i="30"/>
  <c r="I485" i="30"/>
  <c r="H487" i="30"/>
  <c r="I487" i="30"/>
  <c r="H490" i="30"/>
  <c r="I490" i="30"/>
  <c r="H491" i="30"/>
  <c r="I491" i="30"/>
  <c r="H492" i="30"/>
  <c r="I492" i="30"/>
  <c r="H493" i="30"/>
  <c r="I493" i="30"/>
  <c r="H495" i="30"/>
  <c r="I495" i="30"/>
  <c r="H497" i="30"/>
  <c r="I497" i="30"/>
  <c r="H498" i="30"/>
  <c r="I498" i="30"/>
  <c r="H499" i="30"/>
  <c r="I499" i="30"/>
  <c r="H500" i="30"/>
  <c r="I500" i="30"/>
  <c r="H502" i="30"/>
  <c r="I502" i="30"/>
  <c r="F524" i="30"/>
  <c r="F525" i="30"/>
  <c r="G525" i="30"/>
  <c r="H525" i="30"/>
  <c r="I525" i="30"/>
  <c r="H536" i="30"/>
  <c r="I536" i="30"/>
  <c r="H537" i="30"/>
  <c r="I537" i="30"/>
  <c r="H538" i="30"/>
  <c r="I538" i="30"/>
  <c r="H539" i="30"/>
  <c r="I539" i="30"/>
  <c r="H541" i="30"/>
  <c r="I541" i="30"/>
  <c r="H542" i="30"/>
  <c r="I542" i="30"/>
  <c r="H543" i="30"/>
  <c r="I543" i="30"/>
  <c r="H544" i="30"/>
  <c r="I544" i="30"/>
  <c r="H545" i="30"/>
  <c r="I545" i="30"/>
  <c r="H546" i="30"/>
  <c r="I546" i="30"/>
  <c r="H547" i="30"/>
  <c r="I547" i="30"/>
  <c r="H548" i="30"/>
  <c r="I548" i="30"/>
  <c r="H549" i="30"/>
  <c r="I549" i="30"/>
  <c r="H550" i="30"/>
  <c r="I550" i="30"/>
  <c r="H551" i="30"/>
  <c r="I551" i="30"/>
  <c r="H552" i="30"/>
  <c r="I552" i="30"/>
  <c r="H553" i="30"/>
  <c r="I553" i="30"/>
  <c r="H554" i="30"/>
  <c r="I554" i="30"/>
  <c r="H555" i="30"/>
  <c r="I555" i="30"/>
  <c r="H556" i="30"/>
  <c r="I556" i="30"/>
  <c r="H557" i="30"/>
  <c r="I557" i="30"/>
  <c r="H558" i="30"/>
  <c r="I558" i="30"/>
  <c r="H559" i="30"/>
  <c r="I559" i="30"/>
  <c r="H560" i="30"/>
  <c r="I560" i="30"/>
  <c r="H561" i="30"/>
  <c r="I561" i="30"/>
  <c r="H562" i="30"/>
  <c r="I562" i="30"/>
  <c r="H563" i="30"/>
  <c r="I563" i="30"/>
  <c r="H564" i="30"/>
  <c r="I564" i="30"/>
  <c r="H565" i="30"/>
  <c r="H566" i="30"/>
  <c r="F577" i="30"/>
  <c r="F578" i="30"/>
  <c r="G578" i="30"/>
  <c r="H578" i="30"/>
  <c r="I578" i="30"/>
  <c r="I608" i="30"/>
  <c r="F656" i="30"/>
  <c r="G657" i="30"/>
  <c r="H656" i="30"/>
  <c r="F657" i="30"/>
  <c r="H657" i="30"/>
  <c r="I657" i="30"/>
  <c r="H668" i="30"/>
  <c r="I668" i="30"/>
  <c r="H669" i="30"/>
  <c r="I669" i="30"/>
  <c r="H670" i="30"/>
  <c r="I670" i="30"/>
  <c r="H671" i="30"/>
  <c r="I671" i="30"/>
  <c r="H673" i="30"/>
  <c r="I673" i="30"/>
  <c r="H674" i="30"/>
  <c r="I674" i="30"/>
  <c r="H675" i="30"/>
  <c r="I675" i="30"/>
  <c r="H676" i="30"/>
  <c r="I676" i="30"/>
  <c r="H677" i="30"/>
  <c r="I677" i="30"/>
  <c r="H678" i="30"/>
  <c r="I678" i="30"/>
  <c r="H679" i="30"/>
  <c r="I679" i="30"/>
  <c r="H680" i="30"/>
  <c r="I680" i="30"/>
  <c r="H681" i="30"/>
  <c r="I681" i="30"/>
  <c r="H682" i="30"/>
  <c r="I682" i="30"/>
  <c r="H683" i="30"/>
  <c r="I683" i="30"/>
  <c r="H684" i="30"/>
  <c r="I684" i="30"/>
  <c r="H685" i="30"/>
  <c r="I685" i="30"/>
  <c r="H686" i="30"/>
  <c r="I686" i="30"/>
  <c r="H687" i="30"/>
  <c r="I687" i="30"/>
  <c r="H688" i="30"/>
  <c r="I688" i="30"/>
  <c r="H689" i="30"/>
  <c r="I689" i="30"/>
  <c r="H690" i="30"/>
  <c r="I690" i="30"/>
  <c r="H691" i="30"/>
  <c r="I691" i="30"/>
  <c r="H692" i="30"/>
  <c r="I692" i="30"/>
  <c r="H693" i="30"/>
  <c r="I693" i="30"/>
  <c r="H694" i="30"/>
  <c r="I694" i="30"/>
  <c r="H695" i="30"/>
  <c r="I695" i="30"/>
  <c r="H696" i="30"/>
  <c r="H697" i="30"/>
  <c r="F716" i="30"/>
  <c r="F717" i="30"/>
  <c r="G717" i="30"/>
  <c r="H717" i="30"/>
  <c r="I717" i="30"/>
  <c r="H728" i="30"/>
  <c r="I728" i="30"/>
  <c r="H729" i="30"/>
  <c r="I729" i="30"/>
  <c r="H730" i="30"/>
  <c r="I730" i="30"/>
  <c r="H735" i="30"/>
  <c r="I735" i="30"/>
  <c r="H736" i="30"/>
  <c r="I736" i="30"/>
  <c r="H737" i="30"/>
  <c r="I737" i="30"/>
  <c r="H738" i="30"/>
  <c r="I738" i="30"/>
  <c r="H739" i="30"/>
  <c r="I739" i="30"/>
  <c r="H740" i="30"/>
  <c r="I740" i="30"/>
  <c r="H741" i="30"/>
  <c r="I741" i="30"/>
  <c r="H742" i="30"/>
  <c r="I742" i="30"/>
  <c r="H743" i="30"/>
  <c r="I743" i="30"/>
  <c r="H744" i="30"/>
  <c r="I744" i="30"/>
  <c r="H745" i="30"/>
  <c r="I745" i="30"/>
  <c r="H746" i="30"/>
  <c r="I746" i="30"/>
  <c r="H747" i="30"/>
  <c r="I747" i="30"/>
  <c r="H748" i="30"/>
  <c r="I748" i="30"/>
  <c r="H749" i="30"/>
  <c r="I749" i="30"/>
  <c r="H750" i="30"/>
  <c r="I750" i="30"/>
  <c r="H751" i="30"/>
  <c r="I751" i="30"/>
  <c r="H752" i="30"/>
  <c r="I752" i="30"/>
  <c r="H753" i="30"/>
  <c r="I753" i="30"/>
  <c r="H754" i="30"/>
  <c r="I754" i="30"/>
  <c r="H755" i="30"/>
  <c r="I755" i="30"/>
  <c r="H756" i="30"/>
  <c r="I756" i="30"/>
  <c r="H757" i="30"/>
  <c r="I757" i="30"/>
  <c r="H758" i="30"/>
  <c r="H759" i="30"/>
  <c r="H760" i="30"/>
  <c r="F783" i="30"/>
  <c r="F784" i="30"/>
  <c r="G784" i="30"/>
  <c r="H784" i="30"/>
  <c r="I784" i="30"/>
  <c r="H795" i="30"/>
  <c r="I795" i="30"/>
  <c r="H796" i="30"/>
  <c r="I796" i="30"/>
  <c r="H797" i="30"/>
  <c r="I797" i="30"/>
  <c r="H798" i="30"/>
  <c r="I798" i="30"/>
  <c r="H800" i="30"/>
  <c r="I800" i="30"/>
  <c r="H801" i="30"/>
  <c r="I801" i="30"/>
  <c r="H802" i="30"/>
  <c r="I802" i="30"/>
  <c r="H803" i="30"/>
  <c r="I803" i="30"/>
  <c r="H804" i="30"/>
  <c r="I804" i="30"/>
  <c r="H805" i="30"/>
  <c r="I805" i="30"/>
  <c r="H806" i="30"/>
  <c r="I806" i="30"/>
  <c r="H807" i="30"/>
  <c r="I807" i="30"/>
  <c r="H808" i="30"/>
  <c r="I808" i="30"/>
  <c r="H809" i="30"/>
  <c r="I809" i="30"/>
  <c r="H810" i="30"/>
  <c r="I810" i="30"/>
  <c r="H811" i="30"/>
  <c r="I811" i="30"/>
  <c r="H812" i="30"/>
  <c r="I812" i="30"/>
  <c r="H813" i="30"/>
  <c r="I813" i="30"/>
  <c r="H814" i="30"/>
  <c r="I814" i="30"/>
  <c r="H815" i="30"/>
  <c r="I815" i="30"/>
  <c r="H816" i="30"/>
  <c r="I816" i="30"/>
  <c r="H817" i="30"/>
  <c r="I817" i="30"/>
  <c r="H818" i="30"/>
  <c r="I818" i="30"/>
  <c r="H819" i="30"/>
  <c r="I819" i="30"/>
  <c r="H820" i="30"/>
  <c r="I820" i="30"/>
  <c r="H821" i="30"/>
  <c r="I821" i="30"/>
  <c r="H822" i="30"/>
  <c r="I822" i="30"/>
  <c r="H823" i="30"/>
  <c r="I823" i="30"/>
  <c r="H824" i="30"/>
  <c r="I824" i="30"/>
  <c r="H825" i="30"/>
  <c r="H826" i="30"/>
  <c r="H827" i="30"/>
  <c r="F845" i="30"/>
  <c r="F846" i="30"/>
  <c r="H846" i="30"/>
  <c r="I846" i="30"/>
  <c r="H858" i="30"/>
  <c r="I858" i="30"/>
  <c r="H859" i="30"/>
  <c r="I859" i="30"/>
  <c r="H860" i="30"/>
  <c r="I860" i="30"/>
  <c r="H862" i="30"/>
  <c r="I862" i="30"/>
  <c r="H863" i="30"/>
  <c r="I863" i="30"/>
  <c r="H864" i="30"/>
  <c r="I864" i="30"/>
  <c r="H865" i="30"/>
  <c r="I865" i="30"/>
  <c r="H866" i="30"/>
  <c r="I866" i="30"/>
  <c r="H867" i="30"/>
  <c r="I867" i="30"/>
  <c r="H868" i="30"/>
  <c r="I868" i="30"/>
  <c r="H869" i="30"/>
  <c r="I869" i="30"/>
  <c r="H870" i="30"/>
  <c r="I870" i="30"/>
  <c r="H871" i="30"/>
  <c r="I871" i="30"/>
  <c r="H872" i="30"/>
  <c r="I872" i="30"/>
  <c r="H873" i="30"/>
  <c r="I873" i="30"/>
  <c r="H874" i="30"/>
  <c r="I874" i="30"/>
  <c r="H875" i="30"/>
  <c r="I875" i="30"/>
  <c r="H876" i="30"/>
  <c r="I876" i="30"/>
  <c r="H877" i="30"/>
  <c r="I877" i="30"/>
  <c r="H878" i="30"/>
  <c r="I878" i="30"/>
  <c r="H879" i="30"/>
  <c r="I879" i="30"/>
  <c r="H880" i="30"/>
  <c r="I880" i="30"/>
  <c r="H881" i="30"/>
  <c r="I881" i="30"/>
  <c r="H882" i="30"/>
  <c r="I882" i="30"/>
  <c r="H883" i="30"/>
  <c r="H884" i="30"/>
  <c r="F897" i="30"/>
  <c r="F898" i="30"/>
  <c r="G898" i="30"/>
  <c r="H898" i="30"/>
  <c r="I898" i="30"/>
  <c r="H909" i="30"/>
  <c r="I909" i="30"/>
  <c r="H910" i="30"/>
  <c r="I910" i="30"/>
  <c r="H911" i="30"/>
  <c r="I911" i="30"/>
  <c r="H912" i="30"/>
  <c r="I912" i="30"/>
  <c r="H914" i="30"/>
  <c r="I914" i="30"/>
  <c r="H915" i="30"/>
  <c r="I915" i="30"/>
  <c r="H916" i="30"/>
  <c r="I916" i="30"/>
  <c r="H917" i="30"/>
  <c r="I917" i="30"/>
  <c r="H918" i="30"/>
  <c r="I918" i="30"/>
  <c r="H919" i="30"/>
  <c r="I919" i="30"/>
  <c r="H920" i="30"/>
  <c r="I920" i="30"/>
  <c r="H921" i="30"/>
  <c r="I921" i="30"/>
  <c r="H922" i="30"/>
  <c r="I922" i="30"/>
  <c r="H923" i="30"/>
  <c r="I923" i="30"/>
  <c r="H924" i="30"/>
  <c r="I924" i="30"/>
  <c r="H925" i="30"/>
  <c r="I925" i="30"/>
  <c r="H926" i="30"/>
  <c r="I926" i="30"/>
  <c r="H927" i="30"/>
  <c r="I927" i="30"/>
  <c r="H928" i="30"/>
  <c r="I928" i="30"/>
  <c r="H929" i="30"/>
  <c r="I929" i="30"/>
  <c r="H930" i="30"/>
  <c r="I930" i="30"/>
  <c r="H931" i="30"/>
  <c r="I931" i="30"/>
  <c r="H932" i="30"/>
  <c r="I932" i="30"/>
  <c r="H933" i="30"/>
  <c r="I933" i="30"/>
  <c r="H934" i="30"/>
  <c r="I934" i="30"/>
  <c r="H935" i="30"/>
  <c r="I935" i="30"/>
  <c r="H936" i="30"/>
  <c r="I936" i="30"/>
  <c r="H937" i="30"/>
  <c r="I937" i="30"/>
  <c r="I939" i="30"/>
  <c r="F955" i="30"/>
  <c r="F956" i="30"/>
  <c r="G956" i="30"/>
  <c r="H956" i="30"/>
  <c r="I956" i="30"/>
  <c r="H968" i="30"/>
  <c r="I968" i="30"/>
  <c r="H983" i="30"/>
  <c r="I983" i="30"/>
  <c r="H984" i="30"/>
  <c r="I984" i="30"/>
  <c r="H985" i="30"/>
  <c r="I985" i="30"/>
  <c r="H986" i="30"/>
  <c r="I986" i="30"/>
  <c r="H987" i="30"/>
  <c r="I987" i="30"/>
  <c r="H988" i="30"/>
  <c r="I988" i="30"/>
  <c r="F1010" i="30"/>
  <c r="F1011" i="30"/>
  <c r="G1011" i="30"/>
  <c r="H1011" i="30"/>
  <c r="I1011" i="30"/>
  <c r="H1022" i="30"/>
  <c r="I1022" i="30"/>
  <c r="H1023" i="30"/>
  <c r="I1023" i="30"/>
  <c r="H1024" i="30"/>
  <c r="I1024" i="30"/>
  <c r="H1025" i="30"/>
  <c r="I1025" i="30"/>
  <c r="H1027" i="30"/>
  <c r="I1027" i="30"/>
  <c r="H1028" i="30"/>
  <c r="I1028" i="30"/>
  <c r="H1029" i="30"/>
  <c r="I1029" i="30"/>
  <c r="H1030" i="30"/>
  <c r="I1030" i="30"/>
  <c r="H1031" i="30"/>
  <c r="I1031" i="30"/>
  <c r="H1032" i="30"/>
  <c r="I1032" i="30"/>
  <c r="H1033" i="30"/>
  <c r="I1033" i="30"/>
  <c r="H1034" i="30"/>
  <c r="I1034" i="30"/>
  <c r="H1035" i="30"/>
  <c r="I1035" i="30"/>
  <c r="H1036" i="30"/>
  <c r="I1036" i="30"/>
  <c r="H1037" i="30"/>
  <c r="I1037" i="30"/>
  <c r="H1038" i="30"/>
  <c r="I1038" i="30"/>
  <c r="H1039" i="30"/>
  <c r="I1039" i="30"/>
  <c r="H1040" i="30"/>
  <c r="I1040" i="30"/>
  <c r="H1041" i="30"/>
  <c r="I1041" i="30"/>
  <c r="H1042" i="30"/>
  <c r="I1042" i="30"/>
  <c r="H1043" i="30"/>
  <c r="I1043" i="30"/>
  <c r="H1044" i="30"/>
  <c r="I1044" i="30"/>
  <c r="H1045" i="30"/>
  <c r="I1045" i="30"/>
  <c r="H1046" i="30"/>
  <c r="I1046" i="30"/>
  <c r="H1047" i="30"/>
  <c r="I1047" i="30"/>
  <c r="H1048" i="30"/>
  <c r="I1048" i="30"/>
  <c r="H1049" i="30"/>
  <c r="I1049" i="30"/>
  <c r="H1050" i="30"/>
  <c r="I1050" i="30"/>
  <c r="H1051" i="30"/>
  <c r="I1051" i="30"/>
  <c r="F1070" i="30"/>
  <c r="F1071" i="30"/>
  <c r="G1071" i="30"/>
  <c r="I1071" i="30"/>
  <c r="H1095" i="30"/>
  <c r="I1095" i="30"/>
  <c r="H1096" i="30"/>
  <c r="I1096" i="30"/>
  <c r="H1097" i="30"/>
  <c r="I1097" i="30"/>
  <c r="H1099" i="30"/>
  <c r="I1099" i="30"/>
  <c r="H1100" i="30"/>
  <c r="I1100" i="30"/>
  <c r="H1101" i="30"/>
  <c r="I1101" i="30"/>
  <c r="H1102" i="30"/>
  <c r="I1102" i="30"/>
  <c r="H1103" i="30"/>
  <c r="I1103" i="30"/>
  <c r="H1104" i="30"/>
  <c r="I1104" i="30"/>
  <c r="H1105" i="30"/>
  <c r="I1105" i="30"/>
  <c r="H1106" i="30"/>
  <c r="I1106" i="30"/>
  <c r="H1107" i="30"/>
  <c r="I1107" i="30"/>
  <c r="H1108" i="30"/>
  <c r="I1108" i="30"/>
  <c r="H1109" i="30"/>
  <c r="I1109" i="30"/>
  <c r="H1110" i="30"/>
  <c r="I1110" i="30"/>
  <c r="H1111" i="30"/>
  <c r="I1111" i="30"/>
  <c r="H1112" i="30"/>
  <c r="I1112" i="30"/>
  <c r="H1113" i="30"/>
  <c r="I1113" i="30"/>
  <c r="H1114" i="30"/>
  <c r="I1114" i="30"/>
  <c r="H1115" i="30"/>
  <c r="I1115" i="30"/>
  <c r="H1116" i="30"/>
  <c r="H1117" i="30"/>
  <c r="F1142" i="30"/>
  <c r="F1083" i="30" s="1"/>
  <c r="G1083" i="30"/>
  <c r="F1143" i="30"/>
  <c r="F1084" i="30" s="1"/>
  <c r="G1143" i="30"/>
  <c r="G1084" i="30" s="1"/>
  <c r="H1143" i="30"/>
  <c r="H1084" i="30" s="1"/>
  <c r="I1143" i="30"/>
  <c r="I1084" i="30" s="1"/>
  <c r="H1170" i="30"/>
  <c r="I1170" i="30"/>
  <c r="H1171" i="30"/>
  <c r="I1171" i="30"/>
  <c r="I1172" i="30"/>
  <c r="I1173" i="30"/>
  <c r="H1172" i="30"/>
  <c r="H1173" i="30"/>
  <c r="H1175" i="30"/>
  <c r="I1175" i="30"/>
  <c r="H1176" i="30"/>
  <c r="I1176" i="30"/>
  <c r="H1177" i="30"/>
  <c r="I1177" i="30"/>
  <c r="H1178" i="30"/>
  <c r="I1178" i="30"/>
  <c r="H1179" i="30"/>
  <c r="I1179" i="30"/>
  <c r="H1180" i="30"/>
  <c r="I1180" i="30"/>
  <c r="H1181" i="30"/>
  <c r="I1181" i="30"/>
  <c r="H1182" i="30"/>
  <c r="I1182" i="30"/>
  <c r="H1183" i="30"/>
  <c r="I1183" i="30"/>
  <c r="H1184" i="30"/>
  <c r="I1184" i="30"/>
  <c r="H1185" i="30"/>
  <c r="I1185" i="30"/>
  <c r="H1186" i="30"/>
  <c r="I1186" i="30"/>
  <c r="H1187" i="30"/>
  <c r="I1187" i="30"/>
  <c r="H1188" i="30"/>
  <c r="I1188" i="30"/>
  <c r="H1189" i="30"/>
  <c r="I1189" i="30"/>
  <c r="H1190" i="30"/>
  <c r="I1190" i="30"/>
  <c r="H1191" i="30"/>
  <c r="I1191" i="30"/>
  <c r="H1192" i="30"/>
  <c r="I1192" i="30"/>
  <c r="H1193" i="30"/>
  <c r="I1193" i="30"/>
  <c r="H1194" i="30"/>
  <c r="I1194" i="30"/>
  <c r="H1195" i="30"/>
  <c r="I1195" i="30"/>
  <c r="H1196" i="30"/>
  <c r="I1196" i="30"/>
  <c r="H1197" i="30"/>
  <c r="I1197" i="30"/>
  <c r="H1198" i="30"/>
  <c r="I1198" i="30"/>
  <c r="F1222" i="30"/>
  <c r="F1223" i="30"/>
  <c r="G1223" i="30"/>
  <c r="H1223" i="30"/>
  <c r="I1223" i="30"/>
  <c r="H1234" i="30"/>
  <c r="H1236" i="30"/>
  <c r="H1237" i="30"/>
  <c r="H1239" i="30"/>
  <c r="H1240" i="30"/>
  <c r="H1241" i="30"/>
  <c r="H1242" i="30"/>
  <c r="H1243" i="30"/>
  <c r="H1244" i="30"/>
  <c r="H1245" i="30"/>
  <c r="H1246" i="30"/>
  <c r="H1247" i="30"/>
  <c r="H1248" i="30"/>
  <c r="H1249" i="30"/>
  <c r="H1250" i="30"/>
  <c r="H1251" i="30"/>
  <c r="H1252" i="30"/>
  <c r="H1253" i="30"/>
  <c r="H1254" i="30"/>
  <c r="H1255" i="30"/>
  <c r="H1256" i="30"/>
  <c r="H1257" i="30"/>
  <c r="H1258" i="30"/>
  <c r="H1259" i="30"/>
  <c r="H1261" i="30"/>
  <c r="H1262" i="30"/>
  <c r="H1263" i="30"/>
  <c r="H1279" i="30"/>
  <c r="I1236" i="30"/>
  <c r="I1237" i="30"/>
  <c r="I1239" i="30"/>
  <c r="I1240" i="30"/>
  <c r="I1241" i="30"/>
  <c r="I1242" i="30"/>
  <c r="I1243" i="30"/>
  <c r="I1244" i="30"/>
  <c r="I1245" i="30"/>
  <c r="I1246" i="30"/>
  <c r="I1247" i="30"/>
  <c r="I1248" i="30"/>
  <c r="I1249" i="30"/>
  <c r="I1256" i="30"/>
  <c r="I1257" i="30"/>
  <c r="I1258" i="30"/>
  <c r="I1259" i="30"/>
  <c r="I1260" i="30"/>
  <c r="I1261" i="30"/>
  <c r="I1262" i="30"/>
  <c r="F1278" i="30"/>
  <c r="F1279" i="30"/>
  <c r="G1279" i="30"/>
  <c r="I1279" i="30"/>
  <c r="H1290" i="30"/>
  <c r="I1290" i="30"/>
  <c r="H1291" i="30"/>
  <c r="I1291" i="30"/>
  <c r="H1292" i="30"/>
  <c r="I1292" i="30"/>
  <c r="H1296" i="30"/>
  <c r="I1296" i="30"/>
  <c r="H1297" i="30"/>
  <c r="I1297" i="30"/>
  <c r="H1298" i="30"/>
  <c r="I1298" i="30"/>
  <c r="H1300" i="30"/>
  <c r="I1300" i="30"/>
  <c r="H1301" i="30"/>
  <c r="I1301" i="30"/>
  <c r="H1303" i="30"/>
  <c r="I1303" i="30"/>
  <c r="H1304" i="30"/>
  <c r="I1304" i="30"/>
  <c r="F1315" i="30"/>
  <c r="F1316" i="30"/>
  <c r="G1316" i="30"/>
  <c r="H1316" i="30"/>
  <c r="I1316" i="30"/>
  <c r="H1328" i="30"/>
  <c r="I1328" i="30"/>
  <c r="H1329" i="30"/>
  <c r="I1329" i="30"/>
  <c r="H1343" i="30"/>
  <c r="I1343" i="30"/>
  <c r="H1344" i="30"/>
  <c r="I1344" i="30"/>
  <c r="H1345" i="30"/>
  <c r="I1345" i="30"/>
  <c r="H1346" i="30"/>
  <c r="I1346" i="30"/>
  <c r="H1347" i="30"/>
  <c r="I1347" i="30"/>
  <c r="H1348" i="30"/>
  <c r="I1348" i="30"/>
  <c r="H1349" i="30"/>
  <c r="I1349" i="30"/>
  <c r="H1350" i="30"/>
  <c r="I1350" i="30"/>
  <c r="H1351" i="30"/>
  <c r="I1351" i="30"/>
  <c r="H1352" i="30"/>
  <c r="I1352" i="30"/>
  <c r="H1353" i="30"/>
  <c r="I1353" i="30"/>
  <c r="H1354" i="30"/>
  <c r="I1354" i="30"/>
  <c r="H1355" i="30"/>
  <c r="I1355" i="30"/>
  <c r="H1356" i="30"/>
  <c r="H1357" i="30"/>
  <c r="F1366" i="30"/>
  <c r="G1367" i="30"/>
  <c r="F1367" i="30"/>
  <c r="H1367" i="30"/>
  <c r="I1367" i="30"/>
  <c r="H1395" i="30"/>
  <c r="I1395" i="30"/>
  <c r="H1396" i="30"/>
  <c r="I1396" i="30"/>
  <c r="H1397" i="30"/>
  <c r="I1397" i="30"/>
  <c r="H1398" i="30"/>
  <c r="I1398" i="30"/>
  <c r="H1400" i="30"/>
  <c r="I1400" i="30"/>
  <c r="H1401" i="30"/>
  <c r="I1401" i="30"/>
  <c r="H1402" i="30"/>
  <c r="I1402" i="30"/>
  <c r="H1403" i="30"/>
  <c r="I1403" i="30"/>
  <c r="H1404" i="30"/>
  <c r="I1404" i="30"/>
  <c r="H1405" i="30"/>
  <c r="I1405" i="30"/>
  <c r="H1406" i="30"/>
  <c r="I1406" i="30"/>
  <c r="H1407" i="30"/>
  <c r="I1407" i="30"/>
  <c r="H1408" i="30"/>
  <c r="I1408" i="30"/>
  <c r="H1409" i="30"/>
  <c r="I1409" i="30"/>
  <c r="H1410" i="30"/>
  <c r="I1410" i="30"/>
  <c r="H1411" i="30"/>
  <c r="I1411" i="30"/>
  <c r="H1412" i="30"/>
  <c r="I1412" i="30"/>
  <c r="H1413" i="30"/>
  <c r="I1413" i="30"/>
  <c r="H1414" i="30"/>
  <c r="I1414" i="30"/>
  <c r="H1415" i="30"/>
  <c r="I1415" i="30"/>
  <c r="H1416" i="30"/>
  <c r="I1416" i="30"/>
  <c r="H1417" i="30"/>
  <c r="I1417" i="30"/>
  <c r="H1418" i="30"/>
  <c r="I1418" i="30"/>
  <c r="H1419" i="30"/>
  <c r="I1419" i="30"/>
  <c r="H1420" i="30"/>
  <c r="I1420" i="30"/>
  <c r="H1421" i="30"/>
  <c r="I1421" i="30"/>
  <c r="H1422" i="30"/>
  <c r="I1422" i="30"/>
  <c r="H1423" i="30"/>
  <c r="I1423" i="30"/>
  <c r="H1424" i="30"/>
  <c r="H1425" i="30"/>
  <c r="F1441" i="30"/>
  <c r="F1442" i="30"/>
  <c r="G1442" i="30"/>
  <c r="H1442" i="30"/>
  <c r="I1442" i="30"/>
  <c r="H1453" i="30"/>
  <c r="I1453" i="30"/>
  <c r="H1454" i="30"/>
  <c r="I1454" i="30"/>
  <c r="I1455" i="30"/>
  <c r="I1456" i="30"/>
  <c r="H1455" i="30"/>
  <c r="H1456" i="30"/>
  <c r="H1458" i="30"/>
  <c r="I1458" i="30"/>
  <c r="H1459" i="30"/>
  <c r="I1459" i="30"/>
  <c r="H1460" i="30"/>
  <c r="I1460" i="30"/>
  <c r="H1461" i="30"/>
  <c r="I1461" i="30"/>
  <c r="H1462" i="30"/>
  <c r="I1462" i="30"/>
  <c r="H1463" i="30"/>
  <c r="I1463" i="30"/>
  <c r="H1464" i="30"/>
  <c r="I1464" i="30"/>
  <c r="H1465" i="30"/>
  <c r="I1465" i="30"/>
  <c r="H1466" i="30"/>
  <c r="I1466" i="30"/>
  <c r="H1467" i="30"/>
  <c r="I1467" i="30"/>
  <c r="H1468" i="30"/>
  <c r="I1468" i="30"/>
  <c r="H1469" i="30"/>
  <c r="I1469" i="30"/>
  <c r="H1470" i="30"/>
  <c r="I1470" i="30"/>
  <c r="H1471" i="30"/>
  <c r="I1471" i="30"/>
  <c r="H1472" i="30"/>
  <c r="I1472" i="30"/>
  <c r="H1473" i="30"/>
  <c r="I1473" i="30"/>
  <c r="H1474" i="30"/>
  <c r="I1474" i="30"/>
  <c r="H1475" i="30"/>
  <c r="I1475" i="30"/>
  <c r="H1476" i="30"/>
  <c r="I1476" i="30"/>
  <c r="H1477" i="30"/>
  <c r="I1477" i="30"/>
  <c r="H1478" i="30"/>
  <c r="I1478" i="30"/>
  <c r="H1479" i="30"/>
  <c r="I1479" i="30"/>
  <c r="H1480" i="30"/>
  <c r="I1480" i="30"/>
  <c r="H1481" i="30"/>
  <c r="I1481" i="30"/>
  <c r="H1484" i="30"/>
  <c r="H1485" i="30"/>
  <c r="F1502" i="30"/>
  <c r="F1503" i="30"/>
  <c r="G1503" i="30"/>
  <c r="H1503" i="30"/>
  <c r="I1503" i="30"/>
  <c r="H1514" i="30"/>
  <c r="I1514" i="30"/>
  <c r="H1515" i="30"/>
  <c r="I1515" i="30"/>
  <c r="H1516" i="30"/>
  <c r="I1516" i="30"/>
  <c r="H1517" i="30"/>
  <c r="I1517" i="30"/>
  <c r="H1519" i="30"/>
  <c r="I1519" i="30"/>
  <c r="H1520" i="30"/>
  <c r="I1520" i="30"/>
  <c r="H1521" i="30"/>
  <c r="I1521" i="30"/>
  <c r="H1522" i="30"/>
  <c r="I1522" i="30"/>
  <c r="H1523" i="30"/>
  <c r="I1523" i="30"/>
  <c r="H1524" i="30"/>
  <c r="I1524" i="30"/>
  <c r="H1525" i="30"/>
  <c r="I1525" i="30"/>
  <c r="H1526" i="30"/>
  <c r="I1526" i="30"/>
  <c r="H1527" i="30"/>
  <c r="I1527" i="30"/>
  <c r="H1528" i="30"/>
  <c r="I1528" i="30"/>
  <c r="H1529" i="30"/>
  <c r="I1529" i="30"/>
  <c r="H1530" i="30"/>
  <c r="I1530" i="30"/>
  <c r="H1531" i="30"/>
  <c r="I1531" i="30"/>
  <c r="H1532" i="30"/>
  <c r="I1532" i="30"/>
  <c r="H1533" i="30"/>
  <c r="I1533" i="30"/>
  <c r="H1534" i="30"/>
  <c r="I1534" i="30"/>
  <c r="H1535" i="30"/>
  <c r="H1536" i="30"/>
  <c r="I1536" i="30"/>
  <c r="H1537" i="30"/>
  <c r="I1537" i="30"/>
  <c r="H1538" i="30"/>
  <c r="I1538" i="30"/>
  <c r="H1539" i="30"/>
  <c r="I1539" i="30"/>
  <c r="H1540" i="30"/>
  <c r="I1540" i="30"/>
  <c r="H1541" i="30"/>
  <c r="I1541" i="30"/>
  <c r="H1542" i="30"/>
  <c r="I1542" i="30"/>
  <c r="H1545" i="30"/>
  <c r="H1546" i="30"/>
  <c r="F1560" i="30"/>
  <c r="G1560" i="30"/>
  <c r="G1561" i="30"/>
  <c r="F1561" i="30"/>
  <c r="H1561" i="30"/>
  <c r="I1561" i="30"/>
  <c r="H1572" i="30"/>
  <c r="I1572" i="30"/>
  <c r="H1573" i="30"/>
  <c r="I1573" i="30"/>
  <c r="H1574" i="30"/>
  <c r="I1574" i="30"/>
  <c r="H1575" i="30"/>
  <c r="I1575" i="30"/>
  <c r="H1577" i="30"/>
  <c r="I1577" i="30"/>
  <c r="H1578" i="30"/>
  <c r="I1578" i="30"/>
  <c r="H1579" i="30"/>
  <c r="I1579" i="30"/>
  <c r="H1580" i="30"/>
  <c r="I1580" i="30"/>
  <c r="H1581" i="30"/>
  <c r="I1581" i="30"/>
  <c r="H1582" i="30"/>
  <c r="I1582" i="30"/>
  <c r="H1583" i="30"/>
  <c r="I1583" i="30"/>
  <c r="H1584" i="30"/>
  <c r="I1584" i="30"/>
  <c r="H1585" i="30"/>
  <c r="I1585" i="30"/>
  <c r="H1586" i="30"/>
  <c r="I1586" i="30"/>
  <c r="H1587" i="30"/>
  <c r="I1587" i="30"/>
  <c r="H1588" i="30"/>
  <c r="I1588" i="30"/>
  <c r="H1589" i="30"/>
  <c r="I1589" i="30"/>
  <c r="H1590" i="30"/>
  <c r="I1590" i="30"/>
  <c r="H1591" i="30"/>
  <c r="I1591" i="30"/>
  <c r="H1592" i="30"/>
  <c r="I1592" i="30"/>
  <c r="H1593" i="30"/>
  <c r="I1593" i="30"/>
  <c r="H1594" i="30"/>
  <c r="I1594" i="30"/>
  <c r="H1595" i="30"/>
  <c r="I1595" i="30"/>
  <c r="H1596" i="30"/>
  <c r="I1596" i="30"/>
  <c r="H1597" i="30"/>
  <c r="I1597" i="30"/>
  <c r="H1598" i="30"/>
  <c r="I1598" i="30"/>
  <c r="H1599" i="30"/>
  <c r="I1599" i="30"/>
  <c r="H1600" i="30"/>
  <c r="I1600" i="30"/>
  <c r="H1603" i="30"/>
  <c r="H1604" i="30"/>
  <c r="F1621" i="30"/>
  <c r="G1621" i="30"/>
  <c r="F1622" i="30"/>
  <c r="G1622" i="30"/>
  <c r="H1622" i="30"/>
  <c r="I1622" i="30"/>
  <c r="H1633" i="30"/>
  <c r="I1633" i="30"/>
  <c r="H1634" i="30"/>
  <c r="I1634" i="30"/>
  <c r="H1635" i="30"/>
  <c r="I1635" i="30"/>
  <c r="H1636" i="30"/>
  <c r="I1636" i="30"/>
  <c r="H1638" i="30"/>
  <c r="I1638" i="30"/>
  <c r="H1639" i="30"/>
  <c r="I1639" i="30"/>
  <c r="H1640" i="30"/>
  <c r="I1640" i="30"/>
  <c r="H1641" i="30"/>
  <c r="I1641" i="30"/>
  <c r="H1642" i="30"/>
  <c r="I1642" i="30"/>
  <c r="H1643" i="30"/>
  <c r="I1643" i="30"/>
  <c r="H1644" i="30"/>
  <c r="I1644" i="30"/>
  <c r="H1645" i="30"/>
  <c r="I1645" i="30"/>
  <c r="H1646" i="30"/>
  <c r="I1646" i="30"/>
  <c r="H1647" i="30"/>
  <c r="I1647" i="30"/>
  <c r="H1648" i="30"/>
  <c r="I1648" i="30"/>
  <c r="H1649" i="30"/>
  <c r="I1649" i="30"/>
  <c r="H1650" i="30"/>
  <c r="I1650" i="30"/>
  <c r="H1651" i="30"/>
  <c r="I1651" i="30"/>
  <c r="H1652" i="30"/>
  <c r="I1652" i="30"/>
  <c r="H1653" i="30"/>
  <c r="I1653" i="30"/>
  <c r="H1654" i="30"/>
  <c r="I1654" i="30"/>
  <c r="H1655" i="30"/>
  <c r="I1655" i="30"/>
  <c r="H1656" i="30"/>
  <c r="I1656" i="30"/>
  <c r="H1657" i="30"/>
  <c r="I1657" i="30"/>
  <c r="H1658" i="30"/>
  <c r="I1658" i="30"/>
  <c r="H1659" i="30"/>
  <c r="I1659" i="30"/>
  <c r="H1660" i="30"/>
  <c r="I1660" i="30"/>
  <c r="H1661" i="30"/>
  <c r="I1661" i="30"/>
  <c r="H1664" i="30"/>
  <c r="H1665" i="30"/>
  <c r="F1676" i="30"/>
  <c r="G1676" i="30"/>
  <c r="F1677" i="30"/>
  <c r="G1677" i="30"/>
  <c r="H1677" i="30"/>
  <c r="I1677" i="30"/>
  <c r="H1688" i="30"/>
  <c r="I1688" i="30"/>
  <c r="H1694" i="30"/>
  <c r="I1694" i="30"/>
  <c r="H1695" i="30"/>
  <c r="I1695" i="30"/>
  <c r="H1696" i="30"/>
  <c r="I1696" i="30"/>
  <c r="H1697" i="30"/>
  <c r="I1697" i="30"/>
  <c r="H1699" i="30"/>
  <c r="I1699" i="30"/>
  <c r="H1719" i="30"/>
  <c r="I1719" i="30"/>
  <c r="H1720" i="30"/>
  <c r="F1735" i="30"/>
  <c r="G1735" i="30"/>
  <c r="G1736" i="30"/>
  <c r="F1736" i="30"/>
  <c r="H1736" i="30"/>
  <c r="I1736" i="30"/>
  <c r="H1761" i="30"/>
  <c r="I1761" i="30"/>
  <c r="H1762" i="30"/>
  <c r="I1762" i="30"/>
  <c r="I1763" i="30"/>
  <c r="H1776" i="30"/>
  <c r="I1776" i="30"/>
  <c r="H1777" i="30"/>
  <c r="I1777" i="30"/>
  <c r="H1778" i="30"/>
  <c r="I1778" i="30"/>
  <c r="H1779" i="30"/>
  <c r="I1779" i="30"/>
  <c r="H1780" i="30"/>
  <c r="I1780" i="30"/>
  <c r="H1781" i="30"/>
  <c r="I1781" i="30"/>
  <c r="H1782" i="30"/>
  <c r="I1782" i="30"/>
  <c r="H1783" i="30"/>
  <c r="I1783" i="30"/>
  <c r="H1784" i="30"/>
  <c r="I1784" i="30"/>
  <c r="H1785" i="30"/>
  <c r="I1785" i="30"/>
  <c r="H1786" i="30"/>
  <c r="I1786" i="30"/>
  <c r="H1787" i="30"/>
  <c r="I1787" i="30"/>
  <c r="H1788" i="30"/>
  <c r="I1788" i="30"/>
  <c r="H1791" i="30"/>
  <c r="H1792" i="30"/>
  <c r="F1804" i="30"/>
  <c r="G1804" i="30"/>
  <c r="G1748" i="30" s="1"/>
  <c r="F1805" i="30"/>
  <c r="F1749" i="30" s="1"/>
  <c r="G1805" i="30"/>
  <c r="H1805" i="30"/>
  <c r="H1749" i="30" s="1"/>
  <c r="I1805" i="30"/>
  <c r="I1749" i="30" s="1"/>
  <c r="H1831" i="30"/>
  <c r="I1831" i="30"/>
  <c r="H1832" i="30"/>
  <c r="I1832" i="30"/>
  <c r="H1833" i="30"/>
  <c r="I1833" i="30"/>
  <c r="H1834" i="30"/>
  <c r="I1834" i="30"/>
  <c r="H1836" i="30"/>
  <c r="I1836" i="30"/>
  <c r="H1837" i="30"/>
  <c r="I1837" i="30"/>
  <c r="H1838" i="30"/>
  <c r="I1838" i="30"/>
  <c r="H1839" i="30"/>
  <c r="I1839" i="30"/>
  <c r="H1840" i="30"/>
  <c r="I1840" i="30"/>
  <c r="H1841" i="30"/>
  <c r="I1841" i="30"/>
  <c r="H1842" i="30"/>
  <c r="I1842" i="30"/>
  <c r="H1843" i="30"/>
  <c r="I1843" i="30"/>
  <c r="H1844" i="30"/>
  <c r="I1844" i="30"/>
  <c r="H1845" i="30"/>
  <c r="I1845" i="30"/>
  <c r="H1846" i="30"/>
  <c r="I1846" i="30"/>
  <c r="H1847" i="30"/>
  <c r="I1847" i="30"/>
  <c r="H1848" i="30"/>
  <c r="I1848" i="30"/>
  <c r="H1849" i="30"/>
  <c r="I1849" i="30"/>
  <c r="H1850" i="30"/>
  <c r="I1850" i="30"/>
  <c r="H1851" i="30"/>
  <c r="I1851" i="30"/>
  <c r="H1852" i="30"/>
  <c r="I1852" i="30"/>
  <c r="H1853" i="30"/>
  <c r="I1853" i="30"/>
  <c r="H1854" i="30"/>
  <c r="I1854" i="30"/>
  <c r="H1855" i="30"/>
  <c r="I1855" i="30"/>
  <c r="H1856" i="30"/>
  <c r="I1856" i="30"/>
  <c r="H1857" i="30"/>
  <c r="I1857" i="30"/>
  <c r="H1858" i="30"/>
  <c r="I1858" i="30"/>
  <c r="H1859" i="30"/>
  <c r="I1859" i="30"/>
  <c r="H1860" i="30"/>
  <c r="I1860" i="30"/>
  <c r="H1863" i="30"/>
  <c r="F1880" i="30"/>
  <c r="G1880" i="30"/>
  <c r="F1881" i="30"/>
  <c r="G1881" i="30"/>
  <c r="H1881" i="30"/>
  <c r="I1881" i="30"/>
  <c r="I1932" i="30"/>
  <c r="I1988" i="30"/>
  <c r="H1892" i="30"/>
  <c r="I1892" i="30"/>
  <c r="H1893" i="30"/>
  <c r="I1893" i="30"/>
  <c r="I1895" i="30"/>
  <c r="I1897" i="30"/>
  <c r="H1898" i="30"/>
  <c r="I1898" i="30"/>
  <c r="H1899" i="30"/>
  <c r="I1899" i="30"/>
  <c r="H1900" i="30"/>
  <c r="I1900" i="30"/>
  <c r="H1901" i="30"/>
  <c r="I1901" i="30"/>
  <c r="H1902" i="30"/>
  <c r="I1902" i="30"/>
  <c r="H1903" i="30"/>
  <c r="I1903" i="30"/>
  <c r="I1904" i="30"/>
  <c r="I1905" i="30"/>
  <c r="I1906" i="30"/>
  <c r="I1907" i="30"/>
  <c r="H1908" i="30"/>
  <c r="I1908" i="30"/>
  <c r="H1909" i="30"/>
  <c r="I1909" i="30"/>
  <c r="H1910" i="30"/>
  <c r="I1910" i="30"/>
  <c r="H1911" i="30"/>
  <c r="I1911" i="30"/>
  <c r="H1912" i="30"/>
  <c r="I1912" i="30"/>
  <c r="H1913" i="30"/>
  <c r="I1913" i="30"/>
  <c r="F1931" i="30"/>
  <c r="F1932" i="30"/>
  <c r="G1932" i="30"/>
  <c r="F1988" i="30"/>
  <c r="G1988" i="30"/>
  <c r="H1988" i="30"/>
  <c r="H2013" i="30"/>
  <c r="I2013" i="30"/>
  <c r="H2014" i="30"/>
  <c r="I2014" i="30"/>
  <c r="H2015" i="30"/>
  <c r="I2015" i="30"/>
  <c r="H2016" i="30"/>
  <c r="I2016" i="30"/>
  <c r="H2018" i="30"/>
  <c r="I2018" i="30"/>
  <c r="H2019" i="30"/>
  <c r="H2020" i="30"/>
  <c r="I2020" i="30"/>
  <c r="H2021" i="30"/>
  <c r="I2021" i="30"/>
  <c r="H2022" i="30"/>
  <c r="I2022" i="30"/>
  <c r="H2023" i="30"/>
  <c r="I2023" i="30"/>
  <c r="H2024" i="30"/>
  <c r="I2024" i="30"/>
  <c r="H2025" i="30"/>
  <c r="I2025" i="30"/>
  <c r="H2026" i="30"/>
  <c r="I2026" i="30"/>
  <c r="H2027" i="30"/>
  <c r="I2027" i="30"/>
  <c r="H2028" i="30"/>
  <c r="I2028" i="30"/>
  <c r="H2029" i="30"/>
  <c r="I2029" i="30"/>
  <c r="H2030" i="30"/>
  <c r="I2030" i="30"/>
  <c r="H2031" i="30"/>
  <c r="I2031" i="30"/>
  <c r="H2032" i="30"/>
  <c r="I2032" i="30"/>
  <c r="H2033" i="30"/>
  <c r="I2033" i="30"/>
  <c r="H2034" i="30"/>
  <c r="I2034" i="30"/>
  <c r="H2035" i="30"/>
  <c r="I2035" i="30"/>
  <c r="H2036" i="30"/>
  <c r="I2036" i="30"/>
  <c r="H2037" i="30"/>
  <c r="I2037" i="30"/>
  <c r="H2038" i="30"/>
  <c r="I2038" i="30"/>
  <c r="H2039" i="30"/>
  <c r="I2039" i="30"/>
  <c r="H2040" i="30"/>
  <c r="I2040" i="30"/>
  <c r="H2041" i="30"/>
  <c r="I2041" i="30"/>
  <c r="F2067" i="30"/>
  <c r="G2067" i="30"/>
  <c r="G2068" i="30"/>
  <c r="F2068" i="30"/>
  <c r="H2068" i="30"/>
  <c r="I2068" i="30"/>
  <c r="H2080" i="30"/>
  <c r="I2080" i="30"/>
  <c r="H2081" i="30"/>
  <c r="I2081" i="30"/>
  <c r="H2082" i="30"/>
  <c r="I2082" i="30"/>
  <c r="H2083" i="30"/>
  <c r="I2083" i="30"/>
  <c r="H2085" i="30"/>
  <c r="I2085" i="30"/>
  <c r="H2086" i="30"/>
  <c r="I2086" i="30"/>
  <c r="H2087" i="30"/>
  <c r="I2087" i="30"/>
  <c r="H2088" i="30"/>
  <c r="I2088" i="30"/>
  <c r="H2089" i="30"/>
  <c r="I2089" i="30"/>
  <c r="H2090" i="30"/>
  <c r="I2090" i="30"/>
  <c r="H2091" i="30"/>
  <c r="I2091" i="30"/>
  <c r="H2092" i="30"/>
  <c r="I2092" i="30"/>
  <c r="H2093" i="30"/>
  <c r="I2093" i="30"/>
  <c r="H2094" i="30"/>
  <c r="I2094" i="30"/>
  <c r="H2095" i="30"/>
  <c r="I2095" i="30"/>
  <c r="H2096" i="30"/>
  <c r="I2096" i="30"/>
  <c r="H2097" i="30"/>
  <c r="I2097" i="30"/>
  <c r="H2098" i="30"/>
  <c r="I2098" i="30"/>
  <c r="H2099" i="30"/>
  <c r="I2099" i="30"/>
  <c r="H2102" i="30"/>
  <c r="I2102" i="30"/>
  <c r="H2103" i="30"/>
  <c r="F2125" i="30"/>
  <c r="G2125" i="30"/>
  <c r="G2126" i="30"/>
  <c r="F2126" i="30"/>
  <c r="H2126" i="30"/>
  <c r="I2126" i="30"/>
  <c r="H2138" i="30"/>
  <c r="I2138" i="30"/>
  <c r="H2139" i="30"/>
  <c r="I2139" i="30"/>
  <c r="H2140" i="30"/>
  <c r="I2140" i="30"/>
  <c r="H2142" i="30"/>
  <c r="I2142" i="30"/>
  <c r="H2143" i="30"/>
  <c r="I2143" i="30"/>
  <c r="H2144" i="30"/>
  <c r="I2144" i="30"/>
  <c r="H2145" i="30"/>
  <c r="I2145" i="30"/>
  <c r="H2146" i="30"/>
  <c r="I2146" i="30"/>
  <c r="H2147" i="30"/>
  <c r="I2147" i="30"/>
  <c r="H2148" i="30"/>
  <c r="I2148" i="30"/>
  <c r="H2149" i="30"/>
  <c r="I2149" i="30"/>
  <c r="H2150" i="30"/>
  <c r="I2150" i="30"/>
  <c r="H2151" i="30"/>
  <c r="I2151" i="30"/>
  <c r="H2152" i="30"/>
  <c r="I2152" i="30"/>
  <c r="H2153" i="30"/>
  <c r="I2153" i="30"/>
  <c r="H2154" i="30"/>
  <c r="I2154" i="30"/>
  <c r="H2155" i="30"/>
  <c r="I2155" i="30"/>
  <c r="H2156" i="30"/>
  <c r="I2156" i="30"/>
  <c r="H2157" i="30"/>
  <c r="I2157" i="30"/>
  <c r="H2158" i="30"/>
  <c r="I2158" i="30"/>
  <c r="H2161" i="30"/>
  <c r="H2162" i="30"/>
  <c r="F2181" i="30"/>
  <c r="G2181" i="30"/>
  <c r="F2182" i="30"/>
  <c r="G2182" i="30"/>
  <c r="H2182" i="30"/>
  <c r="I2182" i="30"/>
  <c r="I117" i="31"/>
  <c r="I8" i="31" s="1"/>
  <c r="I145" i="31"/>
  <c r="I9" i="31" s="1"/>
  <c r="I155" i="31"/>
  <c r="I10" i="31" s="1"/>
  <c r="I187" i="31"/>
  <c r="I11" i="31" s="1"/>
  <c r="I56" i="31"/>
  <c r="I7" i="31" s="1"/>
  <c r="E18" i="32"/>
  <c r="F18" i="32"/>
  <c r="G18" i="32"/>
  <c r="H18" i="32"/>
  <c r="E30" i="32"/>
  <c r="E36" i="50" s="1"/>
  <c r="F30" i="32"/>
  <c r="F36" i="50" s="1"/>
  <c r="G30" i="32"/>
  <c r="G36" i="50" s="1"/>
  <c r="H30" i="32"/>
  <c r="H36" i="50" s="1"/>
  <c r="E314" i="32"/>
  <c r="F314" i="32"/>
  <c r="G314" i="32"/>
  <c r="H314" i="32"/>
  <c r="E50" i="50" l="1"/>
  <c r="G50" i="50"/>
  <c r="G8" i="50" s="1"/>
  <c r="G15" i="50" s="1"/>
  <c r="E315" i="32"/>
  <c r="F396" i="30"/>
  <c r="F316" i="30" s="1"/>
  <c r="F317" i="30" s="1"/>
  <c r="F10" i="30" s="1"/>
  <c r="F259" i="30"/>
  <c r="F185" i="30" s="1"/>
  <c r="F189" i="30"/>
  <c r="H50" i="50"/>
  <c r="H8" i="50" s="1"/>
  <c r="H15" i="50" s="1"/>
  <c r="H315" i="32"/>
  <c r="H54" i="50"/>
  <c r="G315" i="32"/>
  <c r="G54" i="50"/>
  <c r="F12" i="31"/>
  <c r="E19" i="50" s="1"/>
  <c r="H188" i="31"/>
  <c r="H12" i="31"/>
  <c r="G19" i="50" s="1"/>
  <c r="G27" i="50" s="1"/>
  <c r="I12" i="31"/>
  <c r="H19" i="50" s="1"/>
  <c r="D27" i="50" s="1"/>
  <c r="I188" i="31"/>
  <c r="F315" i="32"/>
  <c r="F35" i="50"/>
  <c r="F50" i="50" s="1"/>
  <c r="G271" i="30"/>
  <c r="G1158" i="30"/>
  <c r="F1806" i="30"/>
  <c r="F1744" i="30" s="1"/>
  <c r="F16" i="30" s="1"/>
  <c r="G957" i="30"/>
  <c r="G591" i="30" s="1"/>
  <c r="F1819" i="30"/>
  <c r="F271" i="30"/>
  <c r="H1010" i="30"/>
  <c r="H1012" i="30" s="1"/>
  <c r="H592" i="30" s="1"/>
  <c r="F1368" i="30"/>
  <c r="F1154" i="30" s="1"/>
  <c r="I409" i="30"/>
  <c r="I226" i="30"/>
  <c r="I184" i="30" s="1"/>
  <c r="F2127" i="30"/>
  <c r="F1997" i="30" s="1"/>
  <c r="G2069" i="30"/>
  <c r="G1996" i="30" s="1"/>
  <c r="F1562" i="30"/>
  <c r="F1377" i="30" s="1"/>
  <c r="F2069" i="30"/>
  <c r="F1996" i="30" s="1"/>
  <c r="F1623" i="30"/>
  <c r="F1378" i="30" s="1"/>
  <c r="G1368" i="30"/>
  <c r="G1154" i="30" s="1"/>
  <c r="G1072" i="30"/>
  <c r="G593" i="30" s="1"/>
  <c r="F899" i="30"/>
  <c r="F590" i="30" s="1"/>
  <c r="G718" i="30"/>
  <c r="G587" i="30" s="1"/>
  <c r="H658" i="30"/>
  <c r="H586" i="30" s="1"/>
  <c r="G2183" i="30"/>
  <c r="G1998" i="30" s="1"/>
  <c r="I2181" i="30"/>
  <c r="I2183" i="30" s="1"/>
  <c r="I1998" i="30" s="1"/>
  <c r="I2002" i="30"/>
  <c r="F1989" i="30"/>
  <c r="F1815" i="30" s="1"/>
  <c r="H1820" i="30"/>
  <c r="F1748" i="30"/>
  <c r="F1750" i="30" s="1"/>
  <c r="I524" i="30"/>
  <c r="I526" i="30" s="1"/>
  <c r="I404" i="30" s="1"/>
  <c r="I259" i="30"/>
  <c r="I185" i="30" s="1"/>
  <c r="H36" i="30"/>
  <c r="H955" i="30"/>
  <c r="H957" i="30" s="1"/>
  <c r="H591" i="30" s="1"/>
  <c r="F35" i="30"/>
  <c r="H1987" i="30"/>
  <c r="H1989" i="30" s="1"/>
  <c r="H1815" i="30" s="1"/>
  <c r="H2002" i="30"/>
  <c r="G2002" i="30"/>
  <c r="H1159" i="30"/>
  <c r="F1224" i="30"/>
  <c r="F1151" i="30" s="1"/>
  <c r="F1072" i="30"/>
  <c r="F593" i="30" s="1"/>
  <c r="F1012" i="30"/>
  <c r="F592" i="30" s="1"/>
  <c r="I955" i="30"/>
  <c r="I957" i="30" s="1"/>
  <c r="I591" i="30" s="1"/>
  <c r="G847" i="30"/>
  <c r="G589" i="30" s="1"/>
  <c r="G597" i="30"/>
  <c r="F579" i="30"/>
  <c r="F405" i="30" s="1"/>
  <c r="G321" i="30"/>
  <c r="G1678" i="30"/>
  <c r="G1379" i="30" s="1"/>
  <c r="I1676" i="30"/>
  <c r="I1678" i="30" s="1"/>
  <c r="I1379" i="30" s="1"/>
  <c r="G1623" i="30"/>
  <c r="G1378" i="30" s="1"/>
  <c r="F1504" i="30"/>
  <c r="F1376" i="30" s="1"/>
  <c r="I1315" i="30"/>
  <c r="I1317" i="30" s="1"/>
  <c r="I1153" i="30" s="1"/>
  <c r="G1159" i="30"/>
  <c r="G579" i="30"/>
  <c r="G405" i="30" s="1"/>
  <c r="G526" i="30"/>
  <c r="G404" i="30" s="1"/>
  <c r="G463" i="30"/>
  <c r="G403" i="30" s="1"/>
  <c r="F319" i="30"/>
  <c r="F321" i="30" s="1"/>
  <c r="I189" i="30"/>
  <c r="F85" i="30"/>
  <c r="F30" i="30" s="1"/>
  <c r="H1278" i="30"/>
  <c r="H1280" i="30" s="1"/>
  <c r="H1152" i="30" s="1"/>
  <c r="G1144" i="30"/>
  <c r="G1085" i="30" s="1"/>
  <c r="I1804" i="30"/>
  <c r="I1806" i="30" s="1"/>
  <c r="I1744" i="30" s="1"/>
  <c r="G1737" i="30"/>
  <c r="G1380" i="30" s="1"/>
  <c r="G1383" i="30"/>
  <c r="F1159" i="30"/>
  <c r="F1280" i="30"/>
  <c r="F1152" i="30" s="1"/>
  <c r="H897" i="30"/>
  <c r="H899" i="30" s="1"/>
  <c r="H590" i="30" s="1"/>
  <c r="I394" i="30"/>
  <c r="G309" i="30"/>
  <c r="G266" i="30" s="1"/>
  <c r="G267" i="30" s="1"/>
  <c r="G9" i="30" s="1"/>
  <c r="G1012" i="30"/>
  <c r="G592" i="30" s="1"/>
  <c r="G899" i="30"/>
  <c r="G590" i="30" s="1"/>
  <c r="I897" i="30"/>
  <c r="I899" i="30" s="1"/>
  <c r="I590" i="30" s="1"/>
  <c r="I656" i="30"/>
  <c r="I658" i="30" s="1"/>
  <c r="I586" i="30" s="1"/>
  <c r="G396" i="30"/>
  <c r="G316" i="30" s="1"/>
  <c r="G317" i="30" s="1"/>
  <c r="G10" i="30" s="1"/>
  <c r="F2183" i="30"/>
  <c r="F1998" i="30" s="1"/>
  <c r="G2127" i="30"/>
  <c r="G1997" i="30" s="1"/>
  <c r="G1989" i="30"/>
  <c r="G1815" i="30" s="1"/>
  <c r="G1819" i="30"/>
  <c r="F409" i="30"/>
  <c r="G408" i="30"/>
  <c r="H409" i="30"/>
  <c r="G1749" i="30"/>
  <c r="G1750" i="30" s="1"/>
  <c r="G1806" i="30"/>
  <c r="G1744" i="30" s="1"/>
  <c r="G1746" i="30" s="1"/>
  <c r="I1735" i="30"/>
  <c r="I1737" i="30" s="1"/>
  <c r="I1380" i="30" s="1"/>
  <c r="I1502" i="30"/>
  <c r="I1504" i="30" s="1"/>
  <c r="I1376" i="30" s="1"/>
  <c r="I1441" i="30"/>
  <c r="G658" i="30"/>
  <c r="G586" i="30" s="1"/>
  <c r="G596" i="30"/>
  <c r="I461" i="30"/>
  <c r="I36" i="30"/>
  <c r="F1317" i="30"/>
  <c r="F1153" i="30" s="1"/>
  <c r="F597" i="30"/>
  <c r="F188" i="30"/>
  <c r="G36" i="30"/>
  <c r="G177" i="30"/>
  <c r="G32" i="30" s="1"/>
  <c r="H2181" i="30"/>
  <c r="H2183" i="30" s="1"/>
  <c r="H1998" i="30" s="1"/>
  <c r="H2125" i="30"/>
  <c r="H2127" i="30" s="1"/>
  <c r="H1997" i="30" s="1"/>
  <c r="I2125" i="30"/>
  <c r="I2127" i="30" s="1"/>
  <c r="I1997" i="30" s="1"/>
  <c r="I1820" i="30"/>
  <c r="I1010" i="30"/>
  <c r="I1012" i="30" s="1"/>
  <c r="I592" i="30" s="1"/>
  <c r="I845" i="30"/>
  <c r="I847" i="30" s="1"/>
  <c r="I589" i="30" s="1"/>
  <c r="H716" i="30"/>
  <c r="H718" i="30" s="1"/>
  <c r="H587" i="30" s="1"/>
  <c r="H307" i="30"/>
  <c r="F226" i="30"/>
  <c r="F184" i="30" s="1"/>
  <c r="F186" i="30" s="1"/>
  <c r="F8" i="30" s="1"/>
  <c r="F1144" i="30"/>
  <c r="I1987" i="30"/>
  <c r="I1989" i="30" s="1"/>
  <c r="I1815" i="30" s="1"/>
  <c r="F1933" i="30"/>
  <c r="F1814" i="30" s="1"/>
  <c r="I1621" i="30"/>
  <c r="I1623" i="30" s="1"/>
  <c r="I1378" i="30" s="1"/>
  <c r="H1384" i="30"/>
  <c r="H1441" i="30"/>
  <c r="H1443" i="30" s="1"/>
  <c r="H1375" i="30" s="1"/>
  <c r="H845" i="30"/>
  <c r="H847" i="30" s="1"/>
  <c r="H589" i="30" s="1"/>
  <c r="I597" i="30"/>
  <c r="H1931" i="30"/>
  <c r="H1933" i="30" s="1"/>
  <c r="H1814" i="30" s="1"/>
  <c r="G1882" i="30"/>
  <c r="G1813" i="30" s="1"/>
  <c r="H1880" i="30"/>
  <c r="H1882" i="30" s="1"/>
  <c r="H1813" i="30" s="1"/>
  <c r="F1737" i="30"/>
  <c r="F1380" i="30" s="1"/>
  <c r="H1735" i="30"/>
  <c r="H1737" i="30" s="1"/>
  <c r="H1380" i="30" s="1"/>
  <c r="F1383" i="30"/>
  <c r="H1502" i="30"/>
  <c r="H1504" i="30" s="1"/>
  <c r="H1376" i="30" s="1"/>
  <c r="I1366" i="30"/>
  <c r="I1368" i="30" s="1"/>
  <c r="I1154" i="30" s="1"/>
  <c r="G1317" i="30"/>
  <c r="G1153" i="30" s="1"/>
  <c r="G1224" i="30"/>
  <c r="G1151" i="30" s="1"/>
  <c r="I1142" i="30"/>
  <c r="F847" i="30"/>
  <c r="F589" i="30" s="1"/>
  <c r="I783" i="30"/>
  <c r="I785" i="30" s="1"/>
  <c r="I588" i="30" s="1"/>
  <c r="F718" i="30"/>
  <c r="F587" i="30" s="1"/>
  <c r="F658" i="30"/>
  <c r="F586" i="30" s="1"/>
  <c r="F408" i="30"/>
  <c r="G409" i="30"/>
  <c r="G259" i="30"/>
  <c r="G185" i="30" s="1"/>
  <c r="F177" i="30"/>
  <c r="F32" i="30" s="1"/>
  <c r="G122" i="30"/>
  <c r="G31" i="30" s="1"/>
  <c r="G2001" i="30"/>
  <c r="I1931" i="30"/>
  <c r="I1933" i="30" s="1"/>
  <c r="I1814" i="30" s="1"/>
  <c r="F1882" i="30"/>
  <c r="F1813" i="30" s="1"/>
  <c r="F1678" i="30"/>
  <c r="F1379" i="30" s="1"/>
  <c r="G1562" i="30"/>
  <c r="G1377" i="30" s="1"/>
  <c r="G1504" i="30"/>
  <c r="G1376" i="30" s="1"/>
  <c r="G1280" i="30"/>
  <c r="G1152" i="30" s="1"/>
  <c r="H1222" i="30"/>
  <c r="H1224" i="30" s="1"/>
  <c r="H1151" i="30" s="1"/>
  <c r="F785" i="30"/>
  <c r="F588" i="30" s="1"/>
  <c r="H597" i="30"/>
  <c r="G189" i="30"/>
  <c r="G188" i="30"/>
  <c r="F36" i="30"/>
  <c r="H2067" i="30"/>
  <c r="I2067" i="30"/>
  <c r="H1366" i="30"/>
  <c r="H1368" i="30" s="1"/>
  <c r="H1154" i="30" s="1"/>
  <c r="H461" i="30"/>
  <c r="I85" i="30"/>
  <c r="I30" i="30" s="1"/>
  <c r="H83" i="30"/>
  <c r="H85" i="30" s="1"/>
  <c r="H30" i="30" s="1"/>
  <c r="F596" i="30"/>
  <c r="F1384" i="30"/>
  <c r="F1443" i="30"/>
  <c r="F1375" i="30" s="1"/>
  <c r="I1278" i="30"/>
  <c r="I1280" i="30" s="1"/>
  <c r="I1152" i="30" s="1"/>
  <c r="I1222" i="30"/>
  <c r="I577" i="30"/>
  <c r="I579" i="30" s="1"/>
  <c r="I405" i="30" s="1"/>
  <c r="H524" i="30"/>
  <c r="H526" i="30" s="1"/>
  <c r="H404" i="30" s="1"/>
  <c r="I1880" i="30"/>
  <c r="H1676" i="30"/>
  <c r="H1678" i="30" s="1"/>
  <c r="H1379" i="30" s="1"/>
  <c r="H1560" i="30"/>
  <c r="H1562" i="30" s="1"/>
  <c r="H1377" i="30" s="1"/>
  <c r="I1560" i="30"/>
  <c r="I1562" i="30" s="1"/>
  <c r="I1377" i="30" s="1"/>
  <c r="H1142" i="30"/>
  <c r="I716" i="30"/>
  <c r="H394" i="30"/>
  <c r="H224" i="30"/>
  <c r="I1384" i="30"/>
  <c r="I1159" i="30"/>
  <c r="H783" i="30"/>
  <c r="H785" i="30" s="1"/>
  <c r="H588" i="30" s="1"/>
  <c r="I269" i="30"/>
  <c r="I271" i="30" s="1"/>
  <c r="I309" i="30"/>
  <c r="I266" i="30" s="1"/>
  <c r="I267" i="30" s="1"/>
  <c r="I9" i="30" s="1"/>
  <c r="H259" i="30"/>
  <c r="H185" i="30" s="1"/>
  <c r="H1315" i="30"/>
  <c r="G785" i="30"/>
  <c r="G588" i="30" s="1"/>
  <c r="F526" i="30"/>
  <c r="F404" i="30" s="1"/>
  <c r="F309" i="30"/>
  <c r="F266" i="30" s="1"/>
  <c r="F267" i="30" s="1"/>
  <c r="F9" i="30" s="1"/>
  <c r="G1820" i="30"/>
  <c r="G1933" i="30"/>
  <c r="G1814" i="30" s="1"/>
  <c r="F1820" i="30"/>
  <c r="H1621" i="30"/>
  <c r="H1623" i="30" s="1"/>
  <c r="H1378" i="30" s="1"/>
  <c r="F1158" i="30"/>
  <c r="H1070" i="30"/>
  <c r="H1072" i="30" s="1"/>
  <c r="H593" i="30" s="1"/>
  <c r="I188" i="30"/>
  <c r="H175" i="30"/>
  <c r="H177" i="30" s="1"/>
  <c r="H32" i="30" s="1"/>
  <c r="F122" i="30"/>
  <c r="F31" i="30" s="1"/>
  <c r="H120" i="30"/>
  <c r="H122" i="30" s="1"/>
  <c r="H31" i="30" s="1"/>
  <c r="F2001" i="30"/>
  <c r="F2002" i="30"/>
  <c r="H1804" i="30"/>
  <c r="G1443" i="30"/>
  <c r="G1375" i="30" s="1"/>
  <c r="G1384" i="30"/>
  <c r="I1070" i="30"/>
  <c r="I1072" i="30" s="1"/>
  <c r="I593" i="30" s="1"/>
  <c r="F957" i="30"/>
  <c r="F591" i="30" s="1"/>
  <c r="H577" i="30"/>
  <c r="H579" i="30" s="1"/>
  <c r="H405" i="30" s="1"/>
  <c r="H189" i="30"/>
  <c r="I175" i="30"/>
  <c r="I177" i="30" s="1"/>
  <c r="I32" i="30" s="1"/>
  <c r="I120" i="30"/>
  <c r="G35" i="30"/>
  <c r="G12" i="31"/>
  <c r="F19" i="50" s="1"/>
  <c r="F27" i="50" s="1"/>
  <c r="G188" i="31"/>
  <c r="G226" i="30"/>
  <c r="G184" i="30" s="1"/>
  <c r="F190" i="30" l="1"/>
  <c r="E54" i="50"/>
  <c r="E8" i="50"/>
  <c r="E15" i="50" s="1"/>
  <c r="F8" i="50"/>
  <c r="F15" i="50" s="1"/>
  <c r="F54" i="50"/>
  <c r="G1160" i="30"/>
  <c r="G14" i="30" s="1"/>
  <c r="F1821" i="30"/>
  <c r="G186" i="30"/>
  <c r="G8" i="30" s="1"/>
  <c r="G1821" i="30"/>
  <c r="F1746" i="30"/>
  <c r="G33" i="30"/>
  <c r="G7" i="30" s="1"/>
  <c r="I190" i="30"/>
  <c r="G37" i="30"/>
  <c r="F406" i="30"/>
  <c r="F11" i="30" s="1"/>
  <c r="F1999" i="30"/>
  <c r="F18" i="30" s="1"/>
  <c r="I186" i="30"/>
  <c r="I8" i="30" s="1"/>
  <c r="F37" i="30"/>
  <c r="G2003" i="30"/>
  <c r="G1079" i="30"/>
  <c r="G1081" i="30" s="1"/>
  <c r="G13" i="30" s="1"/>
  <c r="G406" i="30"/>
  <c r="G11" i="30" s="1"/>
  <c r="F1156" i="30"/>
  <c r="G598" i="30"/>
  <c r="G1999" i="30"/>
  <c r="G18" i="30" s="1"/>
  <c r="F33" i="30"/>
  <c r="F7" i="30" s="1"/>
  <c r="F1381" i="30"/>
  <c r="F15" i="30" s="1"/>
  <c r="G1381" i="30"/>
  <c r="G15" i="30" s="1"/>
  <c r="G410" i="30"/>
  <c r="F1160" i="30"/>
  <c r="F14" i="30" s="1"/>
  <c r="F410" i="30"/>
  <c r="I1748" i="30"/>
  <c r="I1750" i="30" s="1"/>
  <c r="F1385" i="30"/>
  <c r="G16" i="30"/>
  <c r="I319" i="30"/>
  <c r="I321" i="30" s="1"/>
  <c r="I396" i="30"/>
  <c r="I316" i="30" s="1"/>
  <c r="I317" i="30" s="1"/>
  <c r="I10" i="30" s="1"/>
  <c r="I1746" i="30"/>
  <c r="I16" i="30"/>
  <c r="G190" i="30"/>
  <c r="F1817" i="30"/>
  <c r="F17" i="30" s="1"/>
  <c r="H1381" i="30"/>
  <c r="H15" i="30" s="1"/>
  <c r="H1817" i="30"/>
  <c r="H17" i="30" s="1"/>
  <c r="G594" i="30"/>
  <c r="G12" i="30" s="1"/>
  <c r="H22" i="30"/>
  <c r="G18" i="50" s="1"/>
  <c r="G26" i="50" s="1"/>
  <c r="G1385" i="30"/>
  <c r="G1817" i="30"/>
  <c r="G17" i="30" s="1"/>
  <c r="H33" i="30"/>
  <c r="H7" i="30" s="1"/>
  <c r="G22" i="30"/>
  <c r="F18" i="50" s="1"/>
  <c r="F26" i="50" s="1"/>
  <c r="F594" i="30"/>
  <c r="F12" i="30" s="1"/>
  <c r="H594" i="30"/>
  <c r="H12" i="30" s="1"/>
  <c r="H1819" i="30"/>
  <c r="H1821" i="30" s="1"/>
  <c r="G1156" i="30"/>
  <c r="F2003" i="30"/>
  <c r="I22" i="30"/>
  <c r="H18" i="50" s="1"/>
  <c r="D26" i="50" s="1"/>
  <c r="H309" i="30"/>
  <c r="H266" i="30" s="1"/>
  <c r="H267" i="30" s="1"/>
  <c r="H9" i="30" s="1"/>
  <c r="H269" i="30"/>
  <c r="H271" i="30" s="1"/>
  <c r="F22" i="30"/>
  <c r="E18" i="50" s="1"/>
  <c r="I1083" i="30"/>
  <c r="I1144" i="30"/>
  <c r="H35" i="30"/>
  <c r="H37" i="30" s="1"/>
  <c r="F1085" i="30"/>
  <c r="F1079" i="30"/>
  <c r="F1081" i="30" s="1"/>
  <c r="F13" i="30" s="1"/>
  <c r="I1882" i="30"/>
  <c r="I1813" i="30" s="1"/>
  <c r="I1817" i="30" s="1"/>
  <c r="I17" i="30" s="1"/>
  <c r="I1819" i="30"/>
  <c r="I1821" i="30" s="1"/>
  <c r="H1158" i="30"/>
  <c r="H1160" i="30" s="1"/>
  <c r="H14" i="30" s="1"/>
  <c r="H1317" i="30"/>
  <c r="H1153" i="30" s="1"/>
  <c r="H1156" i="30" s="1"/>
  <c r="H596" i="30"/>
  <c r="H598" i="30" s="1"/>
  <c r="H188" i="30"/>
  <c r="H190" i="30" s="1"/>
  <c r="H226" i="30"/>
  <c r="H184" i="30" s="1"/>
  <c r="H186" i="30" s="1"/>
  <c r="H8" i="30" s="1"/>
  <c r="I1443" i="30"/>
  <c r="I1375" i="30" s="1"/>
  <c r="I1381" i="30" s="1"/>
  <c r="I15" i="30" s="1"/>
  <c r="I1383" i="30"/>
  <c r="I1385" i="30" s="1"/>
  <c r="I2069" i="30"/>
  <c r="I1996" i="30" s="1"/>
  <c r="I1999" i="30" s="1"/>
  <c r="I18" i="30" s="1"/>
  <c r="I2001" i="30"/>
  <c r="I2003" i="30" s="1"/>
  <c r="H1806" i="30"/>
  <c r="H1744" i="30" s="1"/>
  <c r="H1748" i="30"/>
  <c r="H1750" i="30" s="1"/>
  <c r="I463" i="30"/>
  <c r="I403" i="30" s="1"/>
  <c r="I406" i="30" s="1"/>
  <c r="I11" i="30" s="1"/>
  <c r="I408" i="30"/>
  <c r="I410" i="30" s="1"/>
  <c r="H396" i="30"/>
  <c r="H316" i="30" s="1"/>
  <c r="H317" i="30" s="1"/>
  <c r="H10" i="30" s="1"/>
  <c r="H319" i="30"/>
  <c r="H321" i="30" s="1"/>
  <c r="H1144" i="30"/>
  <c r="H1083" i="30"/>
  <c r="H1383" i="30"/>
  <c r="H1385" i="30" s="1"/>
  <c r="I1158" i="30"/>
  <c r="I1160" i="30" s="1"/>
  <c r="I14" i="30" s="1"/>
  <c r="I1224" i="30"/>
  <c r="I1151" i="30" s="1"/>
  <c r="I1156" i="30" s="1"/>
  <c r="F21" i="30"/>
  <c r="F598" i="30"/>
  <c r="H408" i="30"/>
  <c r="H410" i="30" s="1"/>
  <c r="H463" i="30"/>
  <c r="H403" i="30" s="1"/>
  <c r="H406" i="30" s="1"/>
  <c r="H11" i="30" s="1"/>
  <c r="H2001" i="30"/>
  <c r="H2003" i="30" s="1"/>
  <c r="H2069" i="30"/>
  <c r="H1996" i="30" s="1"/>
  <c r="H1999" i="30" s="1"/>
  <c r="H18" i="30" s="1"/>
  <c r="I718" i="30"/>
  <c r="I587" i="30" s="1"/>
  <c r="I594" i="30" s="1"/>
  <c r="I12" i="30" s="1"/>
  <c r="I596" i="30"/>
  <c r="I598" i="30" s="1"/>
  <c r="I122" i="30"/>
  <c r="I31" i="30" s="1"/>
  <c r="I33" i="30" s="1"/>
  <c r="I7" i="30" s="1"/>
  <c r="I35" i="30"/>
  <c r="G21" i="30"/>
  <c r="G23" i="30" l="1"/>
  <c r="F19" i="30"/>
  <c r="G19" i="30"/>
  <c r="I1085" i="30"/>
  <c r="I1079" i="30"/>
  <c r="I1081" i="30" s="1"/>
  <c r="I13" i="30" s="1"/>
  <c r="I19" i="30" s="1"/>
  <c r="F23" i="30"/>
  <c r="E17" i="50"/>
  <c r="E20" i="50" s="1"/>
  <c r="H1079" i="30"/>
  <c r="H1081" i="30" s="1"/>
  <c r="H13" i="30" s="1"/>
  <c r="H1085" i="30"/>
  <c r="H21" i="30"/>
  <c r="G17" i="50" s="1"/>
  <c r="G25" i="50" s="1"/>
  <c r="H16" i="30"/>
  <c r="H1746" i="30"/>
  <c r="F17" i="50"/>
  <c r="F25" i="50" s="1"/>
  <c r="F28" i="50" s="1"/>
  <c r="I37" i="30"/>
  <c r="I21" i="30"/>
  <c r="F20" i="50" l="1"/>
  <c r="G20" i="50"/>
  <c r="H23" i="30"/>
  <c r="H19" i="30"/>
  <c r="I23" i="30"/>
  <c r="H17" i="50"/>
  <c r="G28" i="50"/>
  <c r="D25" i="50" l="1"/>
  <c r="D28" i="50" s="1"/>
  <c r="H20" i="50"/>
  <c r="B25" i="50" s="1"/>
  <c r="H27" i="50"/>
  <c r="H26" i="50"/>
  <c r="H25" i="50"/>
  <c r="G21" i="50" l="1"/>
  <c r="B26" i="50"/>
  <c r="B27" i="50"/>
  <c r="H28" i="50"/>
  <c r="C28" i="50" l="1"/>
</calcChain>
</file>

<file path=xl/sharedStrings.xml><?xml version="1.0" encoding="utf-8"?>
<sst xmlns="http://schemas.openxmlformats.org/spreadsheetml/2006/main" count="4238" uniqueCount="960">
  <si>
    <t>CODE</t>
  </si>
  <si>
    <t>DESCRIPTION</t>
  </si>
  <si>
    <t>REVENUE</t>
  </si>
  <si>
    <t>FEDERATION ACCOUNTS REVENUE (FAAC)-GENERAL</t>
  </si>
  <si>
    <t>Statutory Allocation</t>
  </si>
  <si>
    <t>Other Federally Allocated Revenue</t>
  </si>
  <si>
    <t>INTERNALLY GENERATED REVENUE(IGR)-GENERAL</t>
  </si>
  <si>
    <t>Tax Revenue</t>
  </si>
  <si>
    <t>Capital Gains Tax (Individual)-Main</t>
  </si>
  <si>
    <t xml:space="preserve"> Sale of Physical Assets ( Plant, Machinery &amp; Equipment)</t>
  </si>
  <si>
    <t>Other Taxes</t>
  </si>
  <si>
    <t>Stamp Duties</t>
  </si>
  <si>
    <t>Development Levy</t>
  </si>
  <si>
    <t>Non-Tax Revenue</t>
  </si>
  <si>
    <t>Licenses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</si>
  <si>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</si>
  <si>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</si>
  <si>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</si>
  <si>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</si>
  <si>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</si>
  <si>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</si>
  <si>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</si>
  <si>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</si>
  <si>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</si>
  <si>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</si>
  <si>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</si>
  <si>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</si>
  <si>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</si>
  <si>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</si>
  <si>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</si>
  <si>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</si>
  <si>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</si>
  <si>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</si>
  <si>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</si>
  <si>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</si>
  <si>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</si>
  <si>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</si>
  <si>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</si>
  <si>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</si>
  <si>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</si>
  <si>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</si>
  <si>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</si>
  <si>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</si>
  <si>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</si>
  <si>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</si>
  <si>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</si>
  <si>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</si>
  <si>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</si>
  <si>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</si>
  <si>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</si>
  <si>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</si>
  <si>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</si>
  <si>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</si>
  <si>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Consultancy Services Fees      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</si>
  <si>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</si>
  <si>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</si>
  <si>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</si>
  <si>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 xml:space="preserve">Private Hospital Registration                                         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</si>
  <si>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</si>
  <si>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</si>
  <si>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</si>
  <si>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</si>
  <si>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</si>
  <si>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</si>
  <si>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</si>
  <si>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</si>
  <si>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</si>
  <si>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</si>
  <si>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</si>
  <si>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</si>
  <si>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</si>
  <si>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</si>
  <si>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</si>
  <si>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</si>
  <si>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</si>
  <si>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</si>
  <si>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</si>
  <si>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Fines -(Main)</t>
  </si>
  <si>
    <t xml:space="preserve">Stamp Duties Penalties                                              </t>
  </si>
  <si>
    <t xml:space="preserve">Court Fine                                                   </t>
  </si>
  <si>
    <t>Penalties</t>
  </si>
  <si>
    <t>Other Fines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</si>
  <si>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</si>
  <si>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</si>
  <si>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</si>
  <si>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</si>
  <si>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</si>
  <si>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</si>
  <si>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</si>
  <si>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</si>
  <si>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</si>
  <si>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</si>
  <si>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</si>
  <si>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</si>
  <si>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</si>
  <si>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</si>
  <si>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</si>
  <si>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</si>
  <si>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</si>
  <si>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</si>
  <si>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</si>
  <si>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>Sales of Fertilizer</t>
  </si>
  <si>
    <t>Other Sales</t>
  </si>
  <si>
    <t>Earnings -Main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</si>
  <si>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</si>
  <si>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</si>
  <si>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</si>
  <si>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</si>
  <si>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</si>
  <si>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</si>
  <si>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</si>
  <si>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</si>
  <si>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</si>
  <si>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</si>
  <si>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</si>
  <si>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</si>
  <si>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</si>
  <si>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</si>
  <si>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</si>
  <si>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</si>
  <si>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</si>
  <si>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</si>
  <si>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</si>
  <si>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</si>
  <si>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</si>
  <si>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</si>
  <si>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</si>
  <si>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</si>
  <si>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</si>
  <si>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</si>
  <si>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</si>
  <si>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</si>
  <si>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</si>
  <si>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</si>
  <si>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</si>
  <si>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</si>
  <si>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</si>
  <si>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</si>
  <si>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</si>
  <si>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</si>
  <si>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</si>
  <si>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</si>
  <si>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</si>
  <si>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</si>
  <si>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</si>
  <si>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</si>
  <si>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</si>
  <si>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</si>
  <si>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</si>
  <si>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</si>
  <si>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</si>
  <si>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</si>
  <si>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</si>
  <si>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</si>
  <si>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</si>
  <si>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DOMESTIC AID</t>
  </si>
  <si>
    <t>Current Domestic Aids</t>
  </si>
  <si>
    <t>Capital Domestic Aids</t>
  </si>
  <si>
    <t>DOMESTIC LOANS/ BORROWINGS RECEIPT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</si>
  <si>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</si>
  <si>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</si>
  <si>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</si>
  <si>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</si>
  <si>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EXPENDITURE</t>
  </si>
  <si>
    <t>PERSONNEL COST</t>
  </si>
  <si>
    <t>BASIC SALARY</t>
  </si>
  <si>
    <t>Salary Of Political Appointees</t>
  </si>
  <si>
    <t>Salary Of Management Staff</t>
  </si>
  <si>
    <t>Salary Of Senior Staff</t>
  </si>
  <si>
    <t>Salary Of Junior Staff</t>
  </si>
  <si>
    <t>Salary Of Contract Staff</t>
  </si>
  <si>
    <t>CONSOLIDATED SALARY</t>
  </si>
  <si>
    <t>Cons. Salary Of Management Staff</t>
  </si>
  <si>
    <t>Cons. Salary Of Senior Staff</t>
  </si>
  <si>
    <t>Cons. Salary Of Junior Staff</t>
  </si>
  <si>
    <t xml:space="preserve"> </t>
  </si>
  <si>
    <t>ALLOWANCES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</si>
  <si>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</si>
  <si>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</si>
  <si>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</si>
  <si>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Utility Allowance                                                     </t>
  </si>
  <si>
    <t xml:space="preserve">Responsibility Allowance                                              </t>
  </si>
  <si>
    <t xml:space="preserve">Entertainment Allowance                                                </t>
  </si>
  <si>
    <t xml:space="preserve">Ramadan/ Sallah Gesture                                               </t>
  </si>
  <si>
    <t xml:space="preserve">Non Regular Allowance                                                 </t>
  </si>
  <si>
    <t xml:space="preserve">Domestic Servant Allowance                                            </t>
  </si>
  <si>
    <t xml:space="preserve">Medical Allowance                                                     </t>
  </si>
  <si>
    <t xml:space="preserve">Journal Allowance                                                     </t>
  </si>
  <si>
    <t xml:space="preserve">Shifting Allowance                                                    </t>
  </si>
  <si>
    <t xml:space="preserve">Hazard Allowance                                                      </t>
  </si>
  <si>
    <t>Other Allowances</t>
  </si>
  <si>
    <t>ALLOWANCES FOR POLITICAL OFFICE HOLDERS</t>
  </si>
  <si>
    <t>ALLOWANCES FOR MANAGEMENT STAFF</t>
  </si>
  <si>
    <t>ALLOWANCES FOR SENIOR STAFF</t>
  </si>
  <si>
    <t>ALLOWANCES FOR JUNIOR STAFF</t>
  </si>
  <si>
    <t>PERSONNEL COST FOR NON-STAFF</t>
  </si>
  <si>
    <t>NYSC/ It Allowances</t>
  </si>
  <si>
    <t>Security Personnel Allowance</t>
  </si>
  <si>
    <t>Casual Workers Allowance</t>
  </si>
  <si>
    <t>SOCIAL CONTRIBUTIONS</t>
  </si>
  <si>
    <t>17% Govt. Pension Contribution To Staff</t>
  </si>
  <si>
    <t>OTHER RECURRENT COSTS</t>
  </si>
  <si>
    <t>SOCIAL BENEFITS</t>
  </si>
  <si>
    <t>OVERHEAD COST</t>
  </si>
  <si>
    <t>TRAVEL&amp; TRANSPORT - GENERAL</t>
  </si>
  <si>
    <t>Local Travel &amp; Transport: Training</t>
  </si>
  <si>
    <t>Local Travel &amp; Transport: Others</t>
  </si>
  <si>
    <t>International Travel &amp; Transport: Training</t>
  </si>
  <si>
    <t>International Travel &amp; Transport: Others</t>
  </si>
  <si>
    <t>UTILITIES - GENERAL</t>
  </si>
  <si>
    <t>Electricity Charges</t>
  </si>
  <si>
    <t>Sewerage Charges</t>
  </si>
  <si>
    <t>MATERIALS &amp; SUPPLIES - GENERAL</t>
  </si>
  <si>
    <t>Books</t>
  </si>
  <si>
    <t>Newspapers</t>
  </si>
  <si>
    <t>Printing Of Non Security Documents</t>
  </si>
  <si>
    <t>Printing Of Security Documents</t>
  </si>
  <si>
    <t>Drugs/Laboratory/Medical Supplies</t>
  </si>
  <si>
    <t>Uniforms &amp; Other Clothing</t>
  </si>
  <si>
    <t>Teaching Aids / Instruction Materials</t>
  </si>
  <si>
    <t>Food Stuff / Catering Materials Supplies</t>
  </si>
  <si>
    <t>Others</t>
  </si>
  <si>
    <t>MAINTENANCE SERVICES - GENERAL</t>
  </si>
  <si>
    <t>Maintenance Of Motor Vehicle / Transport Equipment</t>
  </si>
  <si>
    <t xml:space="preserve">Maintenance Of Office Furniture </t>
  </si>
  <si>
    <t>Maintenance Of Office Building / Residential Qtrs.</t>
  </si>
  <si>
    <t>Other Maintenance Services</t>
  </si>
  <si>
    <t>Maintenance Of Street Lightings</t>
  </si>
  <si>
    <t>Maintenance Of Markets/Public Places</t>
  </si>
  <si>
    <t>TRAINING - GENERAL</t>
  </si>
  <si>
    <t xml:space="preserve">Local Training </t>
  </si>
  <si>
    <t>OTHER SERVICES - GENERAL</t>
  </si>
  <si>
    <t>Office Rent</t>
  </si>
  <si>
    <t>Residential Rent</t>
  </si>
  <si>
    <t>Security Vote (Including Operations)</t>
  </si>
  <si>
    <t>CONSULTING &amp; PROFESSIONAL SERVICES - GENERAL</t>
  </si>
  <si>
    <t>Information Technology Consulting</t>
  </si>
  <si>
    <t>Legal Services</t>
  </si>
  <si>
    <t>Surveying Services</t>
  </si>
  <si>
    <t>Medical Consulting</t>
  </si>
  <si>
    <t>FUEL &amp; LUBRICANTS - GENERAL</t>
  </si>
  <si>
    <t>Motor Vehicle Fuel Cost</t>
  </si>
  <si>
    <t>Plant/Generator Fuel Cost</t>
  </si>
  <si>
    <t>Other Fuel Cost</t>
  </si>
  <si>
    <t>FINANCIAL CHARGES - GENERAL</t>
  </si>
  <si>
    <t>Bank Charges</t>
  </si>
  <si>
    <t>MISCELLANEOUS EXPENSES GENERAL</t>
  </si>
  <si>
    <t>Refreshment and Meals</t>
  </si>
  <si>
    <t>Event Packages &amp; Consumables</t>
  </si>
  <si>
    <t>Honorarium and Sitting Allowance Payments</t>
  </si>
  <si>
    <t>Publicity and Advertisements</t>
  </si>
  <si>
    <t>Medical Expenses</t>
  </si>
  <si>
    <t>Welfare Packages</t>
  </si>
  <si>
    <t>Sporting Activities</t>
  </si>
  <si>
    <t xml:space="preserve">Internal Examination Fees </t>
  </si>
  <si>
    <t xml:space="preserve">External Examination Fees </t>
  </si>
  <si>
    <t>Annual Budget Preparation Expenses</t>
  </si>
  <si>
    <t>Medical Expenses International</t>
  </si>
  <si>
    <t>Special Day Celebration</t>
  </si>
  <si>
    <t>Other Miscellaneous Expenses</t>
  </si>
  <si>
    <t>LOANS AND ADVANCES</t>
  </si>
  <si>
    <t>GRANTS AND CONTRIBUTIONS GENERAL</t>
  </si>
  <si>
    <t>LOCAL GRANTS AND CONTRIBUTIONS</t>
  </si>
  <si>
    <t>Grants to Communities/NGOs/FBOs/CBOs</t>
  </si>
  <si>
    <t>CAPITAL EXPENDITURE</t>
  </si>
  <si>
    <t>CONSTRUCTION / PROVISION</t>
  </si>
  <si>
    <t>CONSTRUCTION / PROVISION OF FIXED ASSETS - GENERAL</t>
  </si>
  <si>
    <t>Construction/Provision Of Housing</t>
  </si>
  <si>
    <t>REHABILITATION / REPAIRS</t>
  </si>
  <si>
    <t>Rehabilitation/Repairs Of Residential Buildings</t>
  </si>
  <si>
    <t>Rehabilitation/Repairs - Housing</t>
  </si>
  <si>
    <t>PRESERVATION OF THE ENVIRONMENT</t>
  </si>
  <si>
    <t>Tree Planting</t>
  </si>
  <si>
    <t>STATUTORY ALLOCATION</t>
  </si>
  <si>
    <t>TAX REVENUE</t>
  </si>
  <si>
    <t>CAPITAL GAIN TAX</t>
  </si>
  <si>
    <t>Tenament Rates</t>
  </si>
  <si>
    <t>Penality on Tenament Rates</t>
  </si>
  <si>
    <t>Arrears on Tenament Rates</t>
  </si>
  <si>
    <t>RECURRENT EXPENDITURE</t>
  </si>
  <si>
    <t>10%  State Alloacation</t>
  </si>
  <si>
    <t>Dog licenses fees</t>
  </si>
  <si>
    <t>Native liquor licenses fees</t>
  </si>
  <si>
    <t>Squatters /Hawkers permit fees</t>
  </si>
  <si>
    <t>Tent at sea beach permit fees</t>
  </si>
  <si>
    <t>Dislodging  of septic Tank charges</t>
  </si>
  <si>
    <t>Night soil Disposal/Deposit fees</t>
  </si>
  <si>
    <t>Pest control  and  Disinfection</t>
  </si>
  <si>
    <t>Dispensary and maternity fees</t>
  </si>
  <si>
    <t>Towing vechicles fine and fees</t>
  </si>
  <si>
    <t>Fine overdue /lost of library books</t>
  </si>
  <si>
    <t>Corn Grinding mill licenses</t>
  </si>
  <si>
    <t>Block making machine  fees</t>
  </si>
  <si>
    <t>local indigene certificate</t>
  </si>
  <si>
    <t>Commission on transfer of plot</t>
  </si>
  <si>
    <t>Payment in lieu of Resignation</t>
  </si>
  <si>
    <t>TOTAL</t>
  </si>
  <si>
    <t>Refreshment  and Meals</t>
  </si>
  <si>
    <t>share  of VAT</t>
  </si>
  <si>
    <t>PESONNEL COST FOR NON-STAFF</t>
  </si>
  <si>
    <t>TRAVEL&amp;TRANSPORT-GENERAL</t>
  </si>
  <si>
    <t>CONSULTING &amp; PROFESSIONAL SERVICE-GENERAL</t>
  </si>
  <si>
    <t>Security Personal Allowance</t>
  </si>
  <si>
    <t>TRAVEL&amp; TRANSPORT-GENERAL</t>
  </si>
  <si>
    <t>Local Travel &amp;Transport;Other</t>
  </si>
  <si>
    <t xml:space="preserve">Road Traffic Offenses    (Illigal parking)                </t>
  </si>
  <si>
    <t>Mobile sales</t>
  </si>
  <si>
    <t xml:space="preserve">Other Earnings                                                         </t>
  </si>
  <si>
    <t>LOCAL GRANT AND CONTRIBUTION</t>
  </si>
  <si>
    <t xml:space="preserve">                                        DEPARTMENT;    (specail service unit)  011101800100</t>
  </si>
  <si>
    <t>GRANT AND CONTRIBUTION GENERAL</t>
  </si>
  <si>
    <t>Journal Allowance</t>
  </si>
  <si>
    <t>Local travel &amp; Transport Others</t>
  </si>
  <si>
    <t>MATERIALS&amp;SUPPLIES-GENERAL</t>
  </si>
  <si>
    <t xml:space="preserve">                                                                   DEPARTMENT:01 11 183 001 00 Internal Audit unit</t>
  </si>
  <si>
    <t>MAINTENANCE SERVICE -GENERAL</t>
  </si>
  <si>
    <t xml:space="preserve">                                                                   DEPARTMENT: OFFICE OF THE CHAIRMAN</t>
  </si>
  <si>
    <t>PERS0RNAL COST</t>
  </si>
  <si>
    <t>CASH AT HAND AND BANK</t>
  </si>
  <si>
    <t>SUMMARY OF REVENUE:</t>
  </si>
  <si>
    <t>Intenal Revenue</t>
  </si>
  <si>
    <t>STATUTORY REVENUE:</t>
  </si>
  <si>
    <t>Federal Allocation</t>
  </si>
  <si>
    <t>VAT</t>
  </si>
  <si>
    <t>10% State Allocation</t>
  </si>
  <si>
    <t>SUMMARY OF EXPENDITURE:</t>
  </si>
  <si>
    <t>Personnel Cost</t>
  </si>
  <si>
    <t>Overhead Cost</t>
  </si>
  <si>
    <t>Capital Expenditure</t>
  </si>
  <si>
    <t>TOTAL REVENUE</t>
  </si>
  <si>
    <t>CLASSIFICATION</t>
  </si>
  <si>
    <t xml:space="preserve">                                DEPARTMENT; 01 25 001 001 00  DIRECTOR PERSONAL MANAGEMENT</t>
  </si>
  <si>
    <t>PERSONNEL</t>
  </si>
  <si>
    <t xml:space="preserve">                    DEPARTMENT:05 17 001 001 00 EDUCATION (L.G.PRIMARY SCHOOL) 05 17 025 000 00</t>
  </si>
  <si>
    <t>TRAINING-GENERAL</t>
  </si>
  <si>
    <t>ALLOWANCES FOR SENIOR  STAFF</t>
  </si>
  <si>
    <t>ALLOWANCES FOR JUNIOR  STAFF</t>
  </si>
  <si>
    <t>OTHER SERVICES-GENERAL</t>
  </si>
  <si>
    <t>MISCELLANEOUS EXPENSES-GENERAL</t>
  </si>
  <si>
    <t>INVESTMENT</t>
  </si>
  <si>
    <t>LICENSE</t>
  </si>
  <si>
    <t>FEES MAIN</t>
  </si>
  <si>
    <t>FINE MAIN</t>
  </si>
  <si>
    <t>SALES MAIN</t>
  </si>
  <si>
    <t>EARNING MAIN</t>
  </si>
  <si>
    <t>PREPAYMENT</t>
  </si>
  <si>
    <t>INTEREST EARNING NAIN</t>
  </si>
  <si>
    <t>TOTAL INTERNAL REVENUE</t>
  </si>
  <si>
    <t>10% STATE ALLOCATION</t>
  </si>
  <si>
    <t>GRAND -TOTAL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</si>
  <si>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</si>
  <si>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</si>
  <si>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</si>
  <si>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</si>
  <si>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</si>
  <si>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</si>
  <si>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</si>
  <si>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</si>
  <si>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DISTRICT ADMIN</t>
  </si>
  <si>
    <t>P.R.S.</t>
  </si>
  <si>
    <t>CHAIRMAN OFFICE</t>
  </si>
  <si>
    <t>INTERNAL AUDIT OFFICE</t>
  </si>
  <si>
    <t>SPECIAL SERVICE UNIT OFFICE</t>
  </si>
  <si>
    <t>SECRETARY OFFICE</t>
  </si>
  <si>
    <t>ACCOUNT</t>
  </si>
  <si>
    <t>STORE</t>
  </si>
  <si>
    <t>PLANNING</t>
  </si>
  <si>
    <t>BUDGET</t>
  </si>
  <si>
    <t>STATISTICS</t>
  </si>
  <si>
    <t>ROAD</t>
  </si>
  <si>
    <t>WATER SUPPLY</t>
  </si>
  <si>
    <t>ELECTRICAL</t>
  </si>
  <si>
    <t>BUILDING</t>
  </si>
  <si>
    <t>LAND &amp; SURVEY</t>
  </si>
  <si>
    <t>ESTATE</t>
  </si>
  <si>
    <t>SOCIAL WELFARE</t>
  </si>
  <si>
    <t>ADULT EDUCATION</t>
  </si>
  <si>
    <t>WOMEN AFFAIRS</t>
  </si>
  <si>
    <t>COOPERATIVE</t>
  </si>
  <si>
    <t>AGRIC SERVICES</t>
  </si>
  <si>
    <t>FORESTRY</t>
  </si>
  <si>
    <t>VETINARY</t>
  </si>
  <si>
    <t>FISHERY</t>
  </si>
  <si>
    <t>TRADITIONAL RULERS</t>
  </si>
  <si>
    <t>INFORMATION YOUTH &amp; CULTURE</t>
  </si>
  <si>
    <t xml:space="preserve">DEPARTMENT:- OFFICE  OF THE SECRETARY                                        </t>
  </si>
  <si>
    <t xml:space="preserve">DEPARTMENT:- COUNCIL                                      </t>
  </si>
  <si>
    <t xml:space="preserve">DEPARTMENT:-    PERSONNEL MANAGEMENT    </t>
  </si>
  <si>
    <t xml:space="preserve">DEPARTMENT:- TREASURY   CODE:- 02 20 001 001 00                                     </t>
  </si>
  <si>
    <t xml:space="preserve">                                         DEPARTMENT: Treasury (Revanue section) CODE:- 02 20 001 001 01</t>
  </si>
  <si>
    <t xml:space="preserve">                                         DEPARTMENT: Treasury (Account section) CODE:- 02 20 001 001 02</t>
  </si>
  <si>
    <t>DEPARTMENT:- COMMUNITY  DEV. &amp; CULTURE     CODE:- 05 051 003 001 00</t>
  </si>
  <si>
    <t>COMMERCE &amp; INDUSTRY</t>
  </si>
  <si>
    <t xml:space="preserve">          DEPARTMENT: COMMUNITY DEV. AND CULTURE (Comm. section) 05 051 003 001 01</t>
  </si>
  <si>
    <t xml:space="preserve">         DEPARTMENT: COMMUNITY DEV. AND CULTURE (Social welfare) 05 051 003 001 02</t>
  </si>
  <si>
    <t xml:space="preserve">    DEPARTMENT: COMMUNITY DEV. AND CULTURE (Inf. Youth &amp; sport) 05 051 003 001 03</t>
  </si>
  <si>
    <t xml:space="preserve">       DEPARTMENT: COMMUNITY DEV. AND CULTURE (Adult Education) 05 051 003 001 04</t>
  </si>
  <si>
    <t xml:space="preserve">                           DEPARTMENT: COMMUNITY DEV. AND CULTURE (Woman Affairs) 05 051 003 001 05</t>
  </si>
  <si>
    <t xml:space="preserve">         DEPARTMENT: COMMUNITY DEV. AND CULTURE (Cooperative Section) 05 051 003 001 06</t>
  </si>
  <si>
    <t>CURATIVE</t>
  </si>
  <si>
    <t xml:space="preserve">                DEPARTMENT: HEALTH 05 21 001 001 00 (Currative section) 05 21 001 001 02</t>
  </si>
  <si>
    <t>DEPARTMENT:- AGRIC ULTURE &amp; NATURAL RES.     CODE:-02 15 001 001 00</t>
  </si>
  <si>
    <t xml:space="preserve">                                    DEPARTMENT: 02 15 001 001 00 AGRICULTURE (Agric section) 02 15 001 001 01</t>
  </si>
  <si>
    <t xml:space="preserve">                          DEPARTMENT: 02 15 001 001 00 AGRICULTURE (Forestry section) 02 15 001 001 02</t>
  </si>
  <si>
    <t xml:space="preserve">                     DEPARTMENT: 02 15 001 001 00 AGRICULTURE (Vetinary section) 02 15 001 001 03</t>
  </si>
  <si>
    <t xml:space="preserve">                            DEPARTMENT: 02 15 001 001 00 AGRICULTURE (Fishery section) 02 15 001 001 04</t>
  </si>
  <si>
    <t>MECHNICAL</t>
  </si>
  <si>
    <t>DEPARTMENT:- WORKS &amp; HOUSING  CODE:- 02 24 001 001 00</t>
  </si>
  <si>
    <t xml:space="preserve">                    DEPARTMENT: WORKS 02 24 001 001 00 (Road section) 02 24 001 001 01 </t>
  </si>
  <si>
    <t xml:space="preserve">                               DEPARTMENT: WORKS 02 24 001 001 00 (Electrical  section) 02 24 001 001 04</t>
  </si>
  <si>
    <t xml:space="preserve">                       DEPARTMENT: WORKS  02 24 001 001 00 (Building section) 02 24 001 001 05</t>
  </si>
  <si>
    <t xml:space="preserve">                                  DEPARTMENT: WORKS 02 24 001 001 00 (Land&amp;Survey) 02 24 001 001 06</t>
  </si>
  <si>
    <t xml:space="preserve">                      DEPARTMENT: WORKS 02 24 001 001 00 (Estate section) 02 24 001 001 07</t>
  </si>
  <si>
    <t>DEPARTMENT:- DISTRICT ADMIN          CODE:- 05 51 002 001 00</t>
  </si>
  <si>
    <t xml:space="preserve">                                                     DEPARTMENT: 05 051 002 001 00 Traditional Rulers</t>
  </si>
  <si>
    <t>DEPARTMENT:- PLANING, BUDGET, RESEARCH &amp; STATISTIC CODE:-02 20 003 001 00</t>
  </si>
  <si>
    <t xml:space="preserve">                                              DEPARTMENT: Treasury (Store section) CODE:- 02 20 001 001 03</t>
  </si>
  <si>
    <t xml:space="preserve">                                            DEPARTMENT: 01 11 013 001 00 OFFICE OF THE SECRETARY</t>
  </si>
  <si>
    <t xml:space="preserve">              DEPARTMENT: 01 11 013 001 00 OFFICE OF THE SECRETARY ( Legal service unit) 01 11 013 001 01</t>
  </si>
  <si>
    <t>Others Receipts (Bailout)</t>
  </si>
  <si>
    <t>Motor Park</t>
  </si>
  <si>
    <t>Cattle Market</t>
  </si>
  <si>
    <t>WORKS &amp; HOUSING</t>
  </si>
  <si>
    <t>DEPARTMENT:-  OFFICE OF THE CHAIRMAN    CODE:-011100100100</t>
  </si>
  <si>
    <t>Furniture Allowance</t>
  </si>
  <si>
    <t>Housing / Rent Allowances</t>
  </si>
  <si>
    <t>FUEL &amp; LUBRICANT GENERAL</t>
  </si>
  <si>
    <t>Plant / Generator Fuel Cost</t>
  </si>
  <si>
    <t>Rent / Housing Allowance</t>
  </si>
  <si>
    <t>ALLOWANCES FOR POLITICAL  OFFICE HOLDERS</t>
  </si>
  <si>
    <t>Recess Allowance</t>
  </si>
  <si>
    <t>Ward robe  Allowance</t>
  </si>
  <si>
    <t>Office stationery/ computer consumbles</t>
  </si>
  <si>
    <t>Office Stationery / Computer Consumables</t>
  </si>
  <si>
    <t xml:space="preserve">Grants to Communities/NGOs/FBOs/CBOs </t>
  </si>
  <si>
    <t xml:space="preserve">                       DEPARTMENT: COMMUNITY DEV. AND CULTURE (TRADE,COMM &amp; INDUSTRY) 05 051 003 001 07</t>
  </si>
  <si>
    <t>DEPARTMENT:-     PRIMARY HEALTH CARE   CODE:- 05 21 001 001 00</t>
  </si>
  <si>
    <t>Minor Road Maintenance</t>
  </si>
  <si>
    <t xml:space="preserve">                                   DEPARTMENT: W0RKS 02 24 001 001 00 (Mechanical  section) 02 24 001 001 02 </t>
  </si>
  <si>
    <t>Maintenance of Plant / Generators</t>
  </si>
  <si>
    <t xml:space="preserve">                       DEPARTMENT: 02 20 003 001 00 Planning ,Research&amp;Statactics (Planing Unit) 02 20 003 001 01</t>
  </si>
  <si>
    <t xml:space="preserve">                  DEPARTMENT: 02 20 003 001 02 Planning , Research &amp; Statactics (Budget  Unit) 02 20 003 001 02</t>
  </si>
  <si>
    <t xml:space="preserve">                  DEPARTMENT: 02 20 003 001 00 Planning , Research &amp; Statactics (Statistics Unit) 02 20 003 001 03</t>
  </si>
  <si>
    <t>Monitoring &amp; Evaluation</t>
  </si>
  <si>
    <t>Grants to Communities /NGOs/FBOs/CBOs (Hisbah &amp; Others)</t>
  </si>
  <si>
    <t>Security services (Vigilante &amp; Others)</t>
  </si>
  <si>
    <t>Food Stuff / Catering Materials Supplies (Ramadan Feeding)</t>
  </si>
  <si>
    <t>Others (1% Training Fund)</t>
  </si>
  <si>
    <t>Furnitures Allowances</t>
  </si>
  <si>
    <t>ECONOMIC CODE</t>
  </si>
  <si>
    <t>FUND CODE</t>
  </si>
  <si>
    <t xml:space="preserve">DESCRIPTION </t>
  </si>
  <si>
    <t>FUNCTIONAL
CODE</t>
  </si>
  <si>
    <t>OTHER CAPITAL PROJECTS</t>
  </si>
  <si>
    <t>ECONOMIC 
CODE</t>
  </si>
  <si>
    <t>GEO
CODE</t>
  </si>
  <si>
    <t>FUND 
CODE</t>
  </si>
  <si>
    <t>ENVIRONMENTAL, SANITATION AND HYGIENE</t>
  </si>
  <si>
    <t>MONITORING AND EVALUATION</t>
  </si>
  <si>
    <t xml:space="preserve">  DEPARTMENT: 05 35 001 001 00 Water, Environment, Sanitation and Hygiene (WESH)</t>
  </si>
  <si>
    <t xml:space="preserve">   DEPARTMENT: 05 35 001 001 00 Water, Environment, Sanitation and Hygiene (Water Supply) 05 35 001 001 01</t>
  </si>
  <si>
    <t xml:space="preserve">   DEPARTMENT: 05 35 001 001 00 Water, Environment, Sanitation and Hygiene (Enviromental, Sanitation and Hygiene Section) 05 35 001 001 02</t>
  </si>
  <si>
    <t>GRAND TOTAL</t>
  </si>
  <si>
    <t>ECONOMIC
 CODE</t>
  </si>
  <si>
    <t xml:space="preserve"> DEPARTMENT; 01 12 001 001 00 COUNCIL</t>
  </si>
  <si>
    <t>DEPARTMENT: 05 35 001 001 00 Water, Environment, Sanitation and Hygiene (Monitoring and Evaluation Section) 05 35 001 001 03</t>
  </si>
  <si>
    <t>FIXED ASSETS ProcurementD</t>
  </si>
  <si>
    <t>Procurement of Office Buildings</t>
  </si>
  <si>
    <t>Procurement of Residential Buildings</t>
  </si>
  <si>
    <t>Procurement of Motor Cycles</t>
  </si>
  <si>
    <t>Procurement Of Vans</t>
  </si>
  <si>
    <t>Procurement Of Trucks</t>
  </si>
  <si>
    <t>Procurement Of Sea Boats</t>
  </si>
  <si>
    <t>Procurement Of Office Furniture/Fittings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</si>
  <si>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</si>
  <si>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</si>
  <si>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</si>
  <si>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</si>
  <si>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</si>
  <si>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</si>
  <si>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>Procurement Of Canteen/Kitchen Equipment</t>
  </si>
  <si>
    <t>Procurement Of Residential Furniture</t>
  </si>
  <si>
    <t>Procurement Of Fire Fighting Equipment</t>
  </si>
  <si>
    <t>Procurement Of Teaching/Learning Aid Equipment</t>
  </si>
  <si>
    <t>Procurement Of Library Books &amp; Equipment</t>
  </si>
  <si>
    <t>KANO STATE GOVERNMENT</t>
  </si>
  <si>
    <t>21500100101</t>
  </si>
  <si>
    <t>DETAILS OF THE REVENUE</t>
  </si>
  <si>
    <t>Sub-Total</t>
  </si>
  <si>
    <t>WESH</t>
  </si>
  <si>
    <t>UTILITIES-GENERAL</t>
  </si>
  <si>
    <t>Water  Rates</t>
  </si>
  <si>
    <t>MATERIAL AND SUPPLIES- GENERAL</t>
  </si>
  <si>
    <t>FUEL AND LUBRICANT CONSULT</t>
  </si>
  <si>
    <t>Drugs/Laboratories/Medical Supplies</t>
  </si>
  <si>
    <t>TRAINING -GENERAL</t>
  </si>
  <si>
    <t>Local Training</t>
  </si>
  <si>
    <t>Cleaning &amp; Fumigation Services</t>
  </si>
  <si>
    <t>CONSULTNIG &amp; PROFESSIONAL SERVICE GENERAL</t>
  </si>
  <si>
    <t>Harzard Allowance</t>
  </si>
  <si>
    <t>0ther Allowance</t>
  </si>
  <si>
    <t>OVER HEAD COST</t>
  </si>
  <si>
    <t>Other Allowances(Per.Asst)</t>
  </si>
  <si>
    <t>LEGAL SERVICE</t>
  </si>
  <si>
    <t>SUMMARY</t>
  </si>
  <si>
    <t>GRAND-TOTAL</t>
  </si>
  <si>
    <t>OVER HEAD</t>
  </si>
  <si>
    <t>CAPITAL</t>
  </si>
  <si>
    <t>MATERIALS AND SUPPLIES - GENERAL</t>
  </si>
  <si>
    <t>News Papers</t>
  </si>
  <si>
    <t>CONSULTING &amp; PROFESSIONAL SERVICE</t>
  </si>
  <si>
    <t>Responsibility Allowance</t>
  </si>
  <si>
    <t>Monitoring and evaluation</t>
  </si>
  <si>
    <t xml:space="preserve">Security personnel Allowance (Neghbour hood watch men vigilant security Allowance) </t>
  </si>
  <si>
    <t>MATERIALS &amp; SUPPLIES- GENERAL</t>
  </si>
  <si>
    <t>Local training</t>
  </si>
  <si>
    <t>other professional service</t>
  </si>
  <si>
    <t>Domestic servant allowance</t>
  </si>
  <si>
    <t>Responsibility allowance</t>
  </si>
  <si>
    <t>Entertaiment allowance</t>
  </si>
  <si>
    <t>Office stationaries/computer consumable</t>
  </si>
  <si>
    <t>Others (scholarship)</t>
  </si>
  <si>
    <t>Special day celebration</t>
  </si>
  <si>
    <t>PERSONNEL COST OF NON STAFF</t>
  </si>
  <si>
    <t>Casual workers allowance</t>
  </si>
  <si>
    <t>Local Training (woman for Health)</t>
  </si>
  <si>
    <t>21020312</t>
  </si>
  <si>
    <t>22021017</t>
  </si>
  <si>
    <t>Other miscellaneous Expenses</t>
  </si>
  <si>
    <t>21020512</t>
  </si>
  <si>
    <t>21020314</t>
  </si>
  <si>
    <t>21020305</t>
  </si>
  <si>
    <t>21020306</t>
  </si>
  <si>
    <t>22020406</t>
  </si>
  <si>
    <t>others</t>
  </si>
  <si>
    <t>MISCELLANEOUS EXPENSES - GENERAL</t>
  </si>
  <si>
    <t>22021000</t>
  </si>
  <si>
    <t>22021001</t>
  </si>
  <si>
    <t>Other Allowances (Non-clinical)</t>
  </si>
  <si>
    <t>SHARE OF VAT</t>
  </si>
  <si>
    <t>CASH TRANSFER - STATUTORY TRANSFERS</t>
  </si>
  <si>
    <t>OTHER CAPITAL RECEIPTS</t>
  </si>
  <si>
    <t>Other Reciepts to CDF (Bailout)</t>
  </si>
  <si>
    <t>sale of fixed assets</t>
  </si>
  <si>
    <t>SUB- TOTAL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</si>
  <si>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</si>
  <si>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</si>
  <si>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</si>
  <si>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</si>
  <si>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</si>
  <si>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</si>
  <si>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</si>
  <si>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</si>
  <si>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</si>
  <si>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</si>
  <si>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</si>
  <si>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</si>
  <si>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</si>
  <si>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</si>
  <si>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</si>
  <si>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</si>
  <si>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</si>
  <si>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</si>
  <si>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</si>
  <si>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</si>
  <si>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Cinematography</t>
  </si>
  <si>
    <t>Trade Permit</t>
  </si>
  <si>
    <t>Advertisement Licence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</si>
  <si>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</si>
  <si>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</si>
  <si>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</si>
  <si>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</si>
  <si>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</si>
  <si>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</si>
  <si>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</si>
  <si>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</si>
  <si>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</si>
  <si>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</si>
  <si>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</si>
  <si>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</si>
  <si>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</si>
  <si>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</si>
  <si>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</si>
  <si>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</si>
  <si>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</si>
  <si>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</si>
  <si>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</si>
  <si>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</si>
  <si>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</si>
  <si>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</si>
  <si>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</si>
  <si>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</si>
  <si>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</si>
  <si>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>Motor Vehicle Licence</t>
  </si>
  <si>
    <t>Naming of Street Registration Licence</t>
  </si>
  <si>
    <t>Open Air Preaching Permit Licence</t>
  </si>
  <si>
    <t>Painting, Spraying and Sign Writing Workshop</t>
  </si>
  <si>
    <t xml:space="preserve">Panel Beater licenses 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</si>
  <si>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</si>
  <si>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</si>
  <si>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</si>
  <si>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</si>
  <si>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</si>
  <si>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</si>
  <si>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</si>
  <si>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</si>
  <si>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</si>
  <si>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</si>
  <si>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</si>
  <si>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</si>
  <si>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</si>
  <si>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</si>
  <si>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</si>
  <si>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</si>
  <si>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</si>
  <si>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</si>
  <si>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</si>
  <si>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 xml:space="preserve">Slaughter Slab Fees                                                  </t>
  </si>
  <si>
    <t>Bus Commercial Vehicle/Truck Fees</t>
  </si>
  <si>
    <t>General Contractor Registration fees</t>
  </si>
  <si>
    <t>Surface  Tank</t>
  </si>
  <si>
    <t xml:space="preserve">Sale of Forms </t>
  </si>
  <si>
    <t>Plant Hire Services(Tractor)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</si>
  <si>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</si>
  <si>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</si>
  <si>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</si>
  <si>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</si>
  <si>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</si>
  <si>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 xml:space="preserve">Dividend Income from  Unquoted Stocks </t>
  </si>
  <si>
    <t>Sales of Shares</t>
  </si>
  <si>
    <t>Market</t>
  </si>
  <si>
    <t>Shop and Shopping Centres</t>
  </si>
  <si>
    <t>Proceeds from Sales and Consumable Goods</t>
  </si>
  <si>
    <t>Unspecified Revenue (comunication mass)</t>
  </si>
  <si>
    <t>PRE-PAYMENT/ARREARS OF REVENUE</t>
  </si>
  <si>
    <t>PRE-PAYMENT-GENERAL</t>
  </si>
  <si>
    <t>RENT ON LAND AND OTHER</t>
  </si>
  <si>
    <t>EXTRA ORDINARY ITEMS</t>
  </si>
  <si>
    <t>PREPAYMENT/ARREARS</t>
  </si>
  <si>
    <t>14070100</t>
  </si>
  <si>
    <t>310800</t>
  </si>
  <si>
    <t>12020900</t>
  </si>
  <si>
    <t>Non-clinical</t>
  </si>
  <si>
    <t>BUDGET ANALYSIS TABLE</t>
  </si>
  <si>
    <t>01101</t>
  </si>
  <si>
    <t>01102</t>
  </si>
  <si>
    <t>10101</t>
  </si>
  <si>
    <t>OFFICE OF THE DIRECTOR PERSONNEL MANAGEMENT</t>
  </si>
  <si>
    <t>14070102</t>
  </si>
  <si>
    <t>12021102</t>
  </si>
  <si>
    <t>12000000</t>
  </si>
  <si>
    <t>11010101</t>
  </si>
  <si>
    <t>11010201</t>
  </si>
  <si>
    <t>11010401</t>
  </si>
  <si>
    <t>31030102</t>
  </si>
  <si>
    <t>11010300</t>
  </si>
  <si>
    <t>21000000</t>
  </si>
  <si>
    <t>22020000</t>
  </si>
  <si>
    <t>23000000</t>
  </si>
  <si>
    <t>06106</t>
  </si>
  <si>
    <t>01108</t>
  </si>
  <si>
    <t xml:space="preserve">Other </t>
  </si>
  <si>
    <t>Others (FYP)/Child food nutrition activities</t>
  </si>
  <si>
    <t>Grants to Communities/NGOs/FBOs/CBOs (1% Health Contribution)</t>
  </si>
  <si>
    <t>TOTAL PERCENTAGE OF THE BUDGET</t>
  </si>
  <si>
    <t>PERCENTAGE (%)</t>
  </si>
  <si>
    <t>Others/Cattle Vaccination activities</t>
  </si>
  <si>
    <t xml:space="preserve">(Customery) Right of Occupancy                                                    </t>
  </si>
  <si>
    <t>Ground Rate Charges</t>
  </si>
  <si>
    <t>Hide &amp; Skin Buyer Licenses</t>
  </si>
  <si>
    <t>Other professional services</t>
  </si>
  <si>
    <t>Salary of Contract Staff</t>
  </si>
  <si>
    <t>Security Personnel Allowance and Special Assistants</t>
  </si>
  <si>
    <t>Provision of anticipated Salary Increment</t>
  </si>
  <si>
    <t>Provision of Salary Increase</t>
  </si>
  <si>
    <t>Salary of Junior Staff</t>
  </si>
  <si>
    <t>Provision of Anticipated Salary increase</t>
  </si>
  <si>
    <t>Miscellaneous Expenses - General</t>
  </si>
  <si>
    <t>Salaries Of Political Office Holders (H/Leader, D/H/Leader,M/Leader,Minority,Whip &amp; Other Councillors)</t>
  </si>
  <si>
    <t>International Training</t>
  </si>
  <si>
    <t>Provision of anticipated salary increment</t>
  </si>
  <si>
    <t>BRAVED FAMILY ALL.</t>
  </si>
  <si>
    <t xml:space="preserve">Financial  Professional Services </t>
  </si>
  <si>
    <t>PRIMARY EDUCATION</t>
  </si>
  <si>
    <t>ADMIN CODE</t>
  </si>
  <si>
    <t xml:space="preserve">Teaching Aids / Instruction Materials </t>
  </si>
  <si>
    <t>Others Disable, etc</t>
  </si>
  <si>
    <t>Other Services - General</t>
  </si>
  <si>
    <t>Payment on Hajj Operation</t>
  </si>
  <si>
    <t>Materials And Supplies - General</t>
  </si>
  <si>
    <t xml:space="preserve">Call Duty Allowance                                                   </t>
  </si>
  <si>
    <t xml:space="preserve">Other Allowances/Non Clinical </t>
  </si>
  <si>
    <t>ADMIN
 CODE</t>
  </si>
  <si>
    <t>22020313</t>
  </si>
  <si>
    <t xml:space="preserve"> Salary Of Management Staff</t>
  </si>
  <si>
    <t>22020307</t>
  </si>
  <si>
    <t>21020300</t>
  </si>
  <si>
    <t>ADMIN 
CODE</t>
  </si>
  <si>
    <t>21010105</t>
  </si>
  <si>
    <t>21020403</t>
  </si>
  <si>
    <t>21010104</t>
  </si>
  <si>
    <t>Salary Of Jenior Staff</t>
  </si>
  <si>
    <t>22020400</t>
  </si>
  <si>
    <t>Maitenance Services - General</t>
  </si>
  <si>
    <t>22020402</t>
  </si>
  <si>
    <t>Maintenance Of office/residential buildings</t>
  </si>
  <si>
    <t>22020403</t>
  </si>
  <si>
    <t>Traditional Rulers Allowances (Limamai, Na'ibai and Ladanai)</t>
  </si>
  <si>
    <t>Consulting and Professional Services - General</t>
  </si>
  <si>
    <t>22020312</t>
  </si>
  <si>
    <t xml:space="preserve">Shifting Allowance  </t>
  </si>
  <si>
    <t>Recruitment, Appointment, Promotion and Disciplinary Expenses</t>
  </si>
  <si>
    <t>23</t>
  </si>
  <si>
    <t>2301</t>
  </si>
  <si>
    <t xml:space="preserve">Procurement Of Power Generating Set </t>
  </si>
  <si>
    <t>23010122</t>
  </si>
  <si>
    <t>2302</t>
  </si>
  <si>
    <t>23020100</t>
  </si>
  <si>
    <t>23020101</t>
  </si>
  <si>
    <t>Construction/Provision Of Public Schools</t>
  </si>
  <si>
    <t>Construction / Provision Of Fire Fighting Stations</t>
  </si>
  <si>
    <t>Construction / Provision Of Libraries</t>
  </si>
  <si>
    <t>Construction / Provision Of Sporting Facilities</t>
  </si>
  <si>
    <t>Construction / Provision Of Recreational Facilities</t>
  </si>
  <si>
    <t>Construction Of Boundary Pillars/ Right Of Ways</t>
  </si>
  <si>
    <t>Construction Of Traffic /Street Lights</t>
  </si>
  <si>
    <t>Construction Of Markets/Parks</t>
  </si>
  <si>
    <t>Construction/Provision Of Cemeteries</t>
  </si>
  <si>
    <t>Construction Of ICT Infrastructures</t>
  </si>
  <si>
    <t>Construction Of Dams</t>
  </si>
  <si>
    <t>Rehabilitation/ Repairs of Fixed Assets - General</t>
  </si>
  <si>
    <t>Rehabilitation / Repairs - Fire Fighting Stations</t>
  </si>
  <si>
    <t>Rehabilitation / Repairs - Libraries</t>
  </si>
  <si>
    <t>Rehabilitation / Repairs - Sporting Facilities</t>
  </si>
  <si>
    <t>Rehabilitation / Repairs - Agricicultural Facilities</t>
  </si>
  <si>
    <t>Rehabilitation / Repairs - Roads</t>
  </si>
  <si>
    <t>Rehabilitation / Repairs - Recreational Facilities</t>
  </si>
  <si>
    <t>Rehabilitation/Repairs Of Boundaries</t>
  </si>
  <si>
    <t>Rehabilitation/Repairs- Traffic /Street Lights</t>
  </si>
  <si>
    <t>Rehabilitation/Repairs- Markets/Parks</t>
  </si>
  <si>
    <t>Rehabilitation/Repairs- Power Generating Plants</t>
  </si>
  <si>
    <t>Rehabilitation/Repairs- ICT Infrastructures</t>
  </si>
  <si>
    <t>Rehabilitation of Dams</t>
  </si>
  <si>
    <t>Rehabilitation of Irrigation Facilities</t>
  </si>
  <si>
    <t>Preservation of the Environment - General</t>
  </si>
  <si>
    <t xml:space="preserve">Wildlife Conservation </t>
  </si>
  <si>
    <t>Industrial Pollution Prevention &amp; Control</t>
  </si>
  <si>
    <t>Water Pollution Prevention &amp; Control</t>
  </si>
  <si>
    <t>Food Stuff / Catering Materials Supplies (Schools feeding)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</si>
  <si>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</si>
  <si>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</si>
  <si>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</si>
  <si>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</si>
  <si>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</si>
  <si>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</si>
  <si>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FIXED ASSETS Procurement</t>
  </si>
  <si>
    <t>Procurement OF FIXED ASSETS - GENERAL</t>
  </si>
  <si>
    <t>Procurement Of Sporting / Gaming Equipment</t>
  </si>
  <si>
    <t>Procurement Of Security Equipment</t>
  </si>
  <si>
    <t xml:space="preserve">Procurement Of Industrial Equipment </t>
  </si>
  <si>
    <t>Procurement Of Recreational Facilities</t>
  </si>
  <si>
    <t>Procurement Of Diving Equipment</t>
  </si>
  <si>
    <t>Procurement Of Tricycle</t>
  </si>
  <si>
    <t>Procurement Of Surveying Equipment</t>
  </si>
  <si>
    <t>LIABILITIES/EQUITY</t>
  </si>
  <si>
    <t>Liabilities/ Equity</t>
  </si>
  <si>
    <t>Deposits - General</t>
  </si>
  <si>
    <t>Contract Retention Fees</t>
  </si>
  <si>
    <t>Unremitted Deductions</t>
  </si>
  <si>
    <t>Unremitted Taxes</t>
  </si>
  <si>
    <t>Unremitted Taxes: PAYE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</si>
  <si>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</si>
  <si>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</si>
  <si>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</si>
  <si>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</si>
  <si>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</si>
  <si>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</si>
  <si>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</si>
  <si>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</si>
  <si>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</si>
  <si>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Welfare Loan Scheme</t>
  </si>
  <si>
    <t>Dependent Fund</t>
  </si>
  <si>
    <t>12020400</t>
  </si>
  <si>
    <t>10000000</t>
  </si>
  <si>
    <t>01103</t>
  </si>
  <si>
    <t>Erosion &amp; Flood Control</t>
  </si>
  <si>
    <t>SSA Allowance</t>
  </si>
  <si>
    <t xml:space="preserve">Security services </t>
  </si>
  <si>
    <t xml:space="preserve">Grants to communities/NGOs/FBOs/CBOs </t>
  </si>
  <si>
    <t>Grants to Communities /NGOs/FBOs/CBOs</t>
  </si>
  <si>
    <t>Maintenance of Plant</t>
  </si>
  <si>
    <t>22020405</t>
  </si>
  <si>
    <t>Construction Of Power Generating Plants (INDEPENDENT POWER)</t>
  </si>
  <si>
    <t xml:space="preserve">Construction Of Bridges </t>
  </si>
  <si>
    <t>water treatment chemicals (Clorination)</t>
  </si>
  <si>
    <t>Grants to communities/NGOs/FBOs/CBOs</t>
  </si>
  <si>
    <t>Leave Grant</t>
  </si>
  <si>
    <t>Other Allowances(per.Asst)</t>
  </si>
  <si>
    <t>KANO STATE</t>
  </si>
  <si>
    <t>10102</t>
  </si>
  <si>
    <t>Funding of free Education Primary and Secondary School compulsory edducation in Kano</t>
  </si>
  <si>
    <t>ALLOWANCES FOR SINIOR STAFF</t>
  </si>
  <si>
    <t>31912500</t>
  </si>
  <si>
    <t>Construction/Provision Of Office Buildings(Women centre)</t>
  </si>
  <si>
    <t>Connection &amp; Reticulation of Pipeline Water to various places</t>
  </si>
  <si>
    <t xml:space="preserve">Construction / Provision Of Infrastructure </t>
  </si>
  <si>
    <t>Provisiion for Street naming and housing numbering</t>
  </si>
  <si>
    <t>Rehabilitation/Repairs - Water Facilities (existing boreholes).</t>
  </si>
  <si>
    <t>Rehabilitation/Repairs - Islamic Centre</t>
  </si>
  <si>
    <t>Rehabilitation/Repairs - Converting of works department to health centre and blind centre to women centre</t>
  </si>
  <si>
    <t>Erosion &amp; Flood Control (sewage &amp; Drainage) at Unguwar Rimi Makera</t>
  </si>
  <si>
    <t>Procurement Of Health/Medical Equipment</t>
  </si>
  <si>
    <t>KUMBOTSO LOCAL GOVERNMENT</t>
  </si>
  <si>
    <t xml:space="preserve">Approval of  Building plan </t>
  </si>
  <si>
    <t xml:space="preserve">Motor mach/car wash licenses </t>
  </si>
  <si>
    <t>Petty  Trader</t>
  </si>
  <si>
    <t>Severance Gratuity</t>
  </si>
  <si>
    <t>Severavce Gratuity</t>
  </si>
  <si>
    <t>Interest on Loan &amp; Other Draft</t>
  </si>
  <si>
    <t xml:space="preserve">Rural Posting Allowance   (Non Clinical)                                         </t>
  </si>
  <si>
    <t>Plant Nursery management Areas 44 LGAS</t>
  </si>
  <si>
    <t>Grazing Reserves And Cattle Track Maintenance</t>
  </si>
  <si>
    <t>Other Miscellaneous Expenses (POLIO,COVID 19 PANDAMIC)</t>
  </si>
  <si>
    <t xml:space="preserve">Construction of Islamic School For Studies </t>
  </si>
  <si>
    <t xml:space="preserve">Ramadan  / Sallah Gesture / Severance Gratuty                                           </t>
  </si>
  <si>
    <t>Unremitted Taxes: Withholding Tax (TaxRepayment)</t>
  </si>
  <si>
    <t>Construction/Provision Of Water Facilities 3 Nos Machanise Borehole)</t>
  </si>
  <si>
    <t>LOCAL GOVERNMENT AND STATE JOINT PROJECT</t>
  </si>
  <si>
    <t>Rehabilitation/Repairs - Public Schools (Primary/Islamiyya Schools)</t>
  </si>
  <si>
    <t>Training of Dry Season Farming on post havest activities</t>
  </si>
  <si>
    <t>Provision of Improved Seeds &amp; Agro- Chemical for Wet Season Farmers</t>
  </si>
  <si>
    <t>Grants to Communities /NGOs/FBOs/CBOs (Water Rate And Others)</t>
  </si>
  <si>
    <t xml:space="preserve">Epidemic Preparedness And Response (EPR) And Covid19 </t>
  </si>
  <si>
    <t xml:space="preserve">Procurement Of Buses </t>
  </si>
  <si>
    <t>Rehabilitation/Repairs - Public Schools (Both Sec.Sch.Pri.Sch. And Isl.Sch.) at Various Places</t>
  </si>
  <si>
    <t>Contract And Other Liabilities</t>
  </si>
  <si>
    <t>Poverty Alleviation Scheme(Empowerment)</t>
  </si>
  <si>
    <t>Provision of new employment</t>
  </si>
  <si>
    <t>Construction/Provision Of Hospitals/Health Centre at  Maternity at Zawaciki</t>
  </si>
  <si>
    <t>1% KET fund contribution</t>
  </si>
  <si>
    <t>Others (Fertilizer)</t>
  </si>
  <si>
    <t>Others(National Agric Show)</t>
  </si>
  <si>
    <t>Others(Fisheries Activities)</t>
  </si>
  <si>
    <t>OTHER RECIEPT(Cash at Hand)</t>
  </si>
  <si>
    <t>TOTAL EXPENDITUE</t>
  </si>
  <si>
    <t xml:space="preserve">KUMBOTSO LOCAL GOVERNMENT </t>
  </si>
  <si>
    <r>
      <t>Other Miscellaneous Expenses (</t>
    </r>
    <r>
      <rPr>
        <b/>
        <sz val="14"/>
        <rFont val="Arial Narrow"/>
        <family val="2"/>
      </rPr>
      <t>Early child Education</t>
    </r>
    <r>
      <rPr>
        <sz val="14"/>
        <rFont val="Arial Narrow"/>
        <family val="2"/>
      </rPr>
      <t>)</t>
    </r>
  </si>
  <si>
    <r>
      <t>Grants to communities/NGOs/FBOs/CBOs (Trust Fund/Musabaqa</t>
    </r>
    <r>
      <rPr>
        <sz val="14"/>
        <rFont val="Arial Narrow"/>
        <family val="2"/>
      </rPr>
      <t>)</t>
    </r>
  </si>
  <si>
    <t>Procurement/Acquisition Of Land(land compensation) at Expanding Of Panshekara Grave Yard, Gurin Gawa Ward,Gado Town at Mariri,Gwazaye for Cemetary , Maidile, Magadawa, Chiranchi and others</t>
  </si>
  <si>
    <t>Construction/Provision Of Hospitals/Health Centre at Tudun Maliki,Tsamawa,Riga fada, Kumbotso, Gwazaye, Yankusa, Gangan ruwa, Unguwar Gabas and Others</t>
  </si>
  <si>
    <t>Construction/Provision Of Public Schools  ( Classroom Block At Limawa Secondary School,Gaida pri.sch. GSS Unguwar Rimi, GSS Zawachiki, Zawaciki Primary, Unguwar Rimi Islamiyya, Gwazaye Primary, Yankusa Primary And Others)</t>
  </si>
  <si>
    <t>Construction Of Traffic /Street Lights Shekar Maidaki, and others</t>
  </si>
  <si>
    <t>Construction/Provision Of Water Facilities (Hand Pump) At mahautar Yusuf Gwazaye and Others</t>
  </si>
  <si>
    <t>2022 ACTUAL   
(JAN - DEC)</t>
  </si>
  <si>
    <t>Procurement Of Agricultural Equipment (TRACTOR AND IMPLEMENTS)</t>
  </si>
  <si>
    <t xml:space="preserve">Rural Access Mobility Road </t>
  </si>
  <si>
    <t>Karkara Salamu Alaikum</t>
  </si>
  <si>
    <t>Construction of 5KM Road</t>
  </si>
  <si>
    <t>Independent Power Project</t>
  </si>
  <si>
    <t>School for Islamic Studies</t>
  </si>
  <si>
    <t>Completion of Technical School</t>
  </si>
  <si>
    <t xml:space="preserve">Diesel for Water Treatment Plant </t>
  </si>
  <si>
    <t>Construction of Additional Mechanized (Solar Boreholes)</t>
  </si>
  <si>
    <t>Construction of Zauren Sulhu</t>
  </si>
  <si>
    <t xml:space="preserve">WSSSRP (EU/UNICEF) Assited Project </t>
  </si>
  <si>
    <t xml:space="preserve">Diesel for Street Lights </t>
  </si>
  <si>
    <t xml:space="preserve">Provision for Additional Drainage </t>
  </si>
  <si>
    <t xml:space="preserve">Construction of Toilets </t>
  </si>
  <si>
    <t>Construction of Primary Health Care Centre</t>
  </si>
  <si>
    <t>Construction for Imamu Wali Training Centre</t>
  </si>
  <si>
    <t>GENERAL SUMMARY OF THE CAPITAL EXPENDITURE 2024</t>
  </si>
  <si>
    <r>
      <t xml:space="preserve">Procurement Of Buses </t>
    </r>
    <r>
      <rPr>
        <b/>
        <sz val="14"/>
        <color indexed="8"/>
        <rFont val="Tahoma"/>
        <family val="2"/>
      </rPr>
      <t>(KUMBOTSO AKTH AMBULANCE AND COUNCIL BUS)</t>
    </r>
  </si>
  <si>
    <t>Erosion &amp; Flood Control LUNGU KAL KAL</t>
  </si>
  <si>
    <t>Poverty Alleviation Scheme (Empowerment)</t>
  </si>
  <si>
    <t>Goat Multiplication Program</t>
  </si>
  <si>
    <t>Animal Traction (Empowerment)</t>
  </si>
  <si>
    <t>KUMBOSTO LOCAL GOVERNMENT</t>
  </si>
  <si>
    <t>Construction/Provision Of Office Buildings (New Secretariat)</t>
  </si>
  <si>
    <t>Social Benefits (Fuel subsidy removal)</t>
  </si>
  <si>
    <t>Social Benefits (Fuel subsidy removal Casual Staff)</t>
  </si>
  <si>
    <t>\</t>
  </si>
  <si>
    <t>APPROVED FOR THE YEAR 2024</t>
  </si>
  <si>
    <t>APPROVED BUDGET</t>
  </si>
  <si>
    <t>2024 APPROVED BUDGET</t>
  </si>
  <si>
    <t>2024  ACTUAL JAN-SEPT.</t>
  </si>
  <si>
    <t>2023 ACTUAL   
(JAN - DEC)</t>
  </si>
  <si>
    <t>2024  ACTUAL( JAN-SEPT.)</t>
  </si>
  <si>
    <t>2024  ACTUAL (JAN-SEPT.)</t>
  </si>
  <si>
    <r>
      <rPr>
        <sz val="14"/>
        <color rgb="FF000000"/>
        <rFont val="Tahoma"/>
        <family val="2"/>
      </rPr>
      <t>Social Benefits</t>
    </r>
    <r>
      <rPr>
        <b/>
        <sz val="14"/>
        <color rgb="FF000000"/>
        <rFont val="Tahoma"/>
        <family val="2"/>
      </rPr>
      <t xml:space="preserve"> (PALLIATIVE)</t>
    </r>
  </si>
  <si>
    <r>
      <t xml:space="preserve">Grants to Communities /NGOs/FBOs/CBOs          </t>
    </r>
    <r>
      <rPr>
        <b/>
        <sz val="14"/>
        <rFont val="Arial Narrow"/>
        <family val="2"/>
      </rPr>
      <t>(3% Emirate Council and others)</t>
    </r>
  </si>
  <si>
    <r>
      <t>Security services</t>
    </r>
    <r>
      <rPr>
        <b/>
        <sz val="14"/>
        <rFont val="Arial Narrow"/>
        <family val="2"/>
      </rPr>
      <t xml:space="preserve"> (ELECTION &amp; OTHERS)</t>
    </r>
  </si>
  <si>
    <r>
      <t xml:space="preserve">Procurement Of Agricultural (Purchase of Grains) </t>
    </r>
    <r>
      <rPr>
        <b/>
        <sz val="14"/>
        <rFont val="Tahoma"/>
        <family val="2"/>
      </rPr>
      <t>Rice</t>
    </r>
  </si>
  <si>
    <t>Procurement Of Agricultural (Purchase of Seeds)</t>
  </si>
  <si>
    <t>Const of Bridge GARIN MALLAM,KURA,MADOBI &amp; MADOBI,KUBARACHI</t>
  </si>
  <si>
    <t>Rehabilitation / Repairs Of Office Buildings(Local Govt. Secreteriate)</t>
  </si>
  <si>
    <t>Rehabilitation/Repairs - LEA Secretariats</t>
  </si>
  <si>
    <t>Rehabilitation/Repairs - Electricity across 11 wards</t>
  </si>
  <si>
    <t>Drilling of Handpumps across 11 wards</t>
  </si>
  <si>
    <t>Construction/Provision Of roads  across 11 wards e.g. Tsamawa -Kumbotso,Riga fada - Gadama,Panshekara - Challawa Market,Maikalwa in Naibawa - Gidan Dagaci - Gidan Agalawa,Shekar Maidaki,Naibawa - Kureken sani - Mariri,Sheka Makaranta,Chiranchi Pri. - Yamadawa,Sheka Karshen Kwalta - Rimin Hamza - Wailari - Naibawa Yan Katako Zaria Road,Zawaciki - Housing Estate - Samegu - Danbare Gwarzo Road,Panshekara Bus Stop - Kayi Runkusawa - Madobi Road,Tashar Yan Shana - Yangizo Garo - Limawa,Bye Pass - Unguwar Rimi - Yan Sango,Dan Maliki Pri.Sch. - Gurungawa Road,Hamdala Maidile Road - Sabuwar Gandu - Gurin Gawa Road And Others</t>
  </si>
  <si>
    <r>
      <t xml:space="preserve">Construction/Provision Of Water Facilities(Solar power Bore hole) </t>
    </r>
    <r>
      <rPr>
        <b/>
        <sz val="14"/>
        <color rgb="FF000000"/>
        <rFont val="Tahoma"/>
        <family val="2"/>
      </rPr>
      <t>across 11 wards</t>
    </r>
  </si>
  <si>
    <r>
      <t xml:space="preserve">Construction/Provision Of Electricity </t>
    </r>
    <r>
      <rPr>
        <b/>
        <sz val="14"/>
        <rFont val="Tahoma"/>
        <family val="2"/>
      </rPr>
      <t>across 11 wards</t>
    </r>
  </si>
  <si>
    <r>
      <t>Construction/Provision Of Electricity (Purcase of transformer at Kumbotso, Sheka Yansharo, magadaawa, Gurungawa and others)</t>
    </r>
    <r>
      <rPr>
        <b/>
        <sz val="14"/>
        <rFont val="Tahoma"/>
        <family val="2"/>
      </rPr>
      <t xml:space="preserve"> across 11 wards</t>
    </r>
  </si>
  <si>
    <r>
      <t xml:space="preserve">Rehabilitation/Repairs-Hospitals/Health Centres (Conversion of Compresensive Hospital to General Hospital at Naibawa,Sheka,Mariri,Chiranci,Zawachiki and Rehabilitation of Various Health Centers) and </t>
    </r>
    <r>
      <rPr>
        <b/>
        <sz val="14"/>
        <color rgb="FF000000"/>
        <rFont val="Tahoma"/>
        <family val="2"/>
      </rPr>
      <t>across 11 wards</t>
    </r>
  </si>
  <si>
    <r>
      <t xml:space="preserve">Construction of 5 daily prayer mosques at various places </t>
    </r>
    <r>
      <rPr>
        <b/>
        <sz val="14"/>
        <color rgb="FF000000"/>
        <rFont val="Tahoma"/>
        <family val="2"/>
      </rPr>
      <t>across 11 wards</t>
    </r>
  </si>
  <si>
    <r>
      <t>Construction of Jumaat Prayer Mosques with fencing wall and Gen room at various places</t>
    </r>
    <r>
      <rPr>
        <b/>
        <sz val="14"/>
        <color rgb="FF000000"/>
        <rFont val="Tahoma"/>
        <family val="2"/>
      </rPr>
      <t xml:space="preserve"> across 11 wards</t>
    </r>
  </si>
  <si>
    <t>BUDGET PERFORMANCE AND IMPLEMENTATION FOR THE YEAR 2024</t>
  </si>
  <si>
    <t>BUDGET STATUS FOR THE YEAR 2025</t>
  </si>
  <si>
    <t>2024 ACTUAL                           JAN-SEPT.</t>
  </si>
  <si>
    <t>APPROVED 2024</t>
  </si>
  <si>
    <t>2024                                APPROVED BUDGET</t>
  </si>
  <si>
    <t>2024 ACTUAL                         JAN-SEPT.</t>
  </si>
  <si>
    <r>
      <t xml:space="preserve">Construction Of Bridges And Pipe Drainages  </t>
    </r>
    <r>
      <rPr>
        <b/>
        <sz val="14"/>
        <color rgb="FF000000"/>
        <rFont val="Tahoma"/>
        <family val="2"/>
      </rPr>
      <t>across 11 wards</t>
    </r>
    <r>
      <rPr>
        <sz val="14"/>
        <color rgb="FF000000"/>
        <rFont val="Tahoma"/>
        <family val="2"/>
      </rPr>
      <t xml:space="preserve"> as Follows  Gaida, Jaoji, Gurungawa, Yalwa B , Danmaliki, Naibawa, Maikalwa, Yankusa, Gwazaye, Hausawar Kuyan Tasidi and others </t>
    </r>
    <r>
      <rPr>
        <b/>
        <sz val="14"/>
        <color rgb="FF000000"/>
        <rFont val="Tahoma"/>
        <family val="2"/>
      </rPr>
      <t>across 11 wards</t>
    </r>
  </si>
  <si>
    <t>GENERAL SUMMARY OF THE RECURRENT EXPENDITURE 2025</t>
  </si>
  <si>
    <r>
      <t xml:space="preserve">Research And Documentations </t>
    </r>
    <r>
      <rPr>
        <b/>
        <sz val="14"/>
        <rFont val="Arial Narrow"/>
        <family val="2"/>
      </rPr>
      <t>(CENSUS)</t>
    </r>
  </si>
  <si>
    <t>GENERAL SUMMARY OF THE CAPITAL EXPENDITURE 2025</t>
  </si>
  <si>
    <t>2024                APPROVED BUDGET</t>
  </si>
  <si>
    <r>
      <t xml:space="preserve">BUDGET </t>
    </r>
    <r>
      <rPr>
        <b/>
        <sz val="14"/>
        <color rgb="FF00B050"/>
        <rFont val="Tahoma"/>
        <family val="2"/>
      </rPr>
      <t>SURPLUS</t>
    </r>
    <r>
      <rPr>
        <b/>
        <sz val="14"/>
        <color theme="1"/>
        <rFont val="Tahoma"/>
        <family val="2"/>
      </rPr>
      <t>,</t>
    </r>
    <r>
      <rPr>
        <b/>
        <sz val="14"/>
        <color rgb="FFFF0000"/>
        <rFont val="Tahoma"/>
        <family val="2"/>
      </rPr>
      <t xml:space="preserve">DEFICIT </t>
    </r>
    <r>
      <rPr>
        <b/>
        <sz val="14"/>
        <color theme="1"/>
        <rFont val="Tahoma"/>
        <family val="2"/>
      </rPr>
      <t>OR BALANCED</t>
    </r>
  </si>
  <si>
    <t>2023  ACTUAL   
(JAN - DEC)</t>
  </si>
  <si>
    <t>20234                            APPROVED BUDGET</t>
  </si>
  <si>
    <t>2024                          ACTUAL   JAN-SEPT.</t>
  </si>
  <si>
    <t>S/NO.</t>
  </si>
  <si>
    <t>DISCRIPTION OF PROJECT</t>
  </si>
  <si>
    <t>AMOUNT</t>
  </si>
  <si>
    <t xml:space="preserve">PAGE </t>
  </si>
  <si>
    <t>REMARK</t>
  </si>
  <si>
    <t>IMAMU WALI TRAINING CENTRE</t>
  </si>
  <si>
    <t>ZAUREN SULHU</t>
  </si>
  <si>
    <t>DIESEL SUPPLY</t>
  </si>
  <si>
    <t>WSSSRP(UNICEP/EU)</t>
  </si>
  <si>
    <t>JOINT PROJECT</t>
  </si>
  <si>
    <t>RURAL ACCESS MOBILITY ROAD</t>
  </si>
  <si>
    <t>EMPOWERMENT PROGRAMME</t>
  </si>
  <si>
    <t>SCHOOL FEEDING</t>
  </si>
  <si>
    <t>RECURRENT</t>
  </si>
  <si>
    <t>HAJJ EXERCISE</t>
  </si>
  <si>
    <t>FOUNDATION YEAR PROGRAMME</t>
  </si>
  <si>
    <t>REHAB OF PRIMARY SCHOOL</t>
  </si>
  <si>
    <t>DRAINAGES</t>
  </si>
  <si>
    <t>EARLY CHILD</t>
  </si>
  <si>
    <t>COVIC-19/EPR</t>
  </si>
  <si>
    <t>KUMBOTSO LOCAL GOVERNMENT COUNCIL</t>
  </si>
  <si>
    <t>STATE POLICIES IN THE YEAR 2025 BUDGET</t>
  </si>
  <si>
    <t>Salary Of Political Appointees (CM/VC/ SUP.C &amp; ADVS)</t>
  </si>
  <si>
    <t xml:space="preserve"> Procurement Of  (Fertlizer)</t>
  </si>
  <si>
    <t>Installation of Solar Power for M.L.G.</t>
  </si>
  <si>
    <t xml:space="preserve">Installation of Solar Power to L.G.Secreteriate </t>
  </si>
  <si>
    <t xml:space="preserve">Construction / Provision Of Roads: Costruction of Class Rooms at Secondary school across 11 wards
</t>
  </si>
  <si>
    <t xml:space="preserve">Construction / Provision Of Roads: Construction across 11 wards
</t>
  </si>
  <si>
    <t>Rehabilitation/Repairs Of Cemeteries across 11 wards</t>
  </si>
  <si>
    <r>
      <t>Other Miscellaneous Expenses</t>
    </r>
    <r>
      <rPr>
        <b/>
        <sz val="14"/>
        <rFont val="Arial Narrow"/>
        <family val="2"/>
      </rPr>
      <t>(House Listenning &amp; House Numbering)</t>
    </r>
  </si>
  <si>
    <t>SUMMARY OF THE APPROVED BUDGET FOR THE YEAR 2025</t>
  </si>
  <si>
    <t>2025                                    APPROVED</t>
  </si>
  <si>
    <t>APPROVED FOR THE YEAR 2025</t>
  </si>
  <si>
    <t>SUMMARY OF THE APPROVED REVENUE</t>
  </si>
  <si>
    <t>20245                                  APPROVED</t>
  </si>
  <si>
    <t>2025                APPROVED</t>
  </si>
  <si>
    <t>2025            APPROVED</t>
  </si>
  <si>
    <t>2025 APPROVED</t>
  </si>
  <si>
    <t>2025              APPROVED</t>
  </si>
  <si>
    <r>
      <t xml:space="preserve">Construction/Provision of </t>
    </r>
    <r>
      <rPr>
        <b/>
        <sz val="14"/>
        <rFont val="Tahoma"/>
        <family val="2"/>
      </rPr>
      <t>Sustainable Development Goals(SDGS)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</si>
</sst>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 Narrow"/>
      <family val="2"/>
    </font>
    <font>
      <b/>
      <sz val="13"/>
      <name val="Arial Narrow"/>
      <family val="2"/>
    </font>
    <font>
      <b/>
      <sz val="18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4"/>
      <name val="Tahoma"/>
      <family val="2"/>
    </font>
    <font>
      <b/>
      <sz val="14"/>
      <name val="Tahoma"/>
      <family val="2"/>
    </font>
    <font>
      <b/>
      <sz val="14"/>
      <color indexed="8"/>
      <name val="Tahoma"/>
      <family val="2"/>
    </font>
    <font>
      <sz val="12"/>
      <name val="Arial Narrow"/>
      <family val="2"/>
    </font>
    <font>
      <sz val="12"/>
      <name val="Tahoma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ahoma"/>
      <family val="2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rgb="FF000000"/>
      <name val="Arial Narrow"/>
      <family val="2"/>
    </font>
    <font>
      <sz val="13"/>
      <color rgb="FF000000"/>
      <name val="Arial Narrow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Tahoma"/>
      <family val="2"/>
    </font>
    <font>
      <b/>
      <i/>
      <sz val="14"/>
      <color theme="1"/>
      <name val="Tahoma"/>
      <family val="2"/>
    </font>
    <font>
      <i/>
      <sz val="14"/>
      <color theme="1"/>
      <name val="Tahoma"/>
      <family val="2"/>
    </font>
    <font>
      <b/>
      <sz val="12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14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i/>
      <sz val="14"/>
      <color theme="1"/>
      <name val="Arial Narrow"/>
      <family val="2"/>
    </font>
    <font>
      <b/>
      <i/>
      <sz val="18"/>
      <color theme="1"/>
      <name val="Arial Narrow"/>
      <family val="2"/>
    </font>
    <font>
      <b/>
      <sz val="36"/>
      <color rgb="FFFF0000"/>
      <name val="Sitka Subheading"/>
    </font>
    <font>
      <b/>
      <sz val="28"/>
      <color rgb="FF00B050"/>
      <name val="Arial Black"/>
      <family val="2"/>
    </font>
    <font>
      <b/>
      <sz val="36"/>
      <color rgb="FF00B050"/>
      <name val="Arial Black"/>
      <family val="2"/>
    </font>
    <font>
      <b/>
      <sz val="36"/>
      <color theme="1"/>
      <name val="Sitka Small"/>
    </font>
    <font>
      <b/>
      <sz val="28"/>
      <color theme="1"/>
      <name val="Sitka Subheading"/>
    </font>
    <font>
      <b/>
      <sz val="18"/>
      <name val="Tahoma"/>
      <family val="2"/>
    </font>
    <font>
      <b/>
      <sz val="18"/>
      <color theme="1"/>
      <name val="Tahoma"/>
      <family val="2"/>
    </font>
    <font>
      <b/>
      <sz val="16"/>
      <name val="Tahoma"/>
      <family val="2"/>
    </font>
    <font>
      <b/>
      <sz val="16"/>
      <color theme="1"/>
      <name val="Tahoma"/>
      <family val="2"/>
    </font>
    <font>
      <b/>
      <sz val="13"/>
      <color theme="1"/>
      <name val="Tahoma"/>
      <family val="2"/>
    </font>
    <font>
      <b/>
      <sz val="12"/>
      <color rgb="FF000000"/>
      <name val="Arial Narrow"/>
      <family val="2"/>
    </font>
    <font>
      <b/>
      <sz val="13.5"/>
      <color theme="1"/>
      <name val="Arial Narrow"/>
      <family val="2"/>
    </font>
    <font>
      <b/>
      <u/>
      <sz val="16"/>
      <name val="Arial Narrow"/>
      <family val="2"/>
    </font>
    <font>
      <b/>
      <u/>
      <sz val="18"/>
      <name val="Arial Narrow"/>
      <family val="2"/>
    </font>
    <font>
      <b/>
      <u/>
      <sz val="14"/>
      <name val="Arial Narrow"/>
      <family val="2"/>
    </font>
    <font>
      <b/>
      <u/>
      <sz val="20"/>
      <name val="Arial Narrow"/>
      <family val="2"/>
    </font>
    <font>
      <b/>
      <sz val="12"/>
      <name val="Tahoma"/>
      <family val="2"/>
    </font>
    <font>
      <sz val="13"/>
      <color theme="1"/>
      <name val="Tahoma"/>
      <family val="2"/>
    </font>
    <font>
      <b/>
      <sz val="13"/>
      <name val="Tahoma"/>
      <family val="2"/>
    </font>
    <font>
      <b/>
      <sz val="14"/>
      <color rgb="FF00B050"/>
      <name val="Tahoma"/>
      <family val="2"/>
    </font>
    <font>
      <b/>
      <sz val="14"/>
      <color rgb="FFFF0000"/>
      <name val="Tahoma"/>
      <family val="2"/>
    </font>
    <font>
      <b/>
      <sz val="18"/>
      <color rgb="FFFF0000"/>
      <name val="Tahoma"/>
      <family val="2"/>
    </font>
    <font>
      <b/>
      <u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Tahoma"/>
      <family val="2"/>
    </font>
    <font>
      <b/>
      <sz val="14"/>
      <color theme="3" tint="0.59999389629810485"/>
      <name val="Tahoma"/>
      <family val="2"/>
    </font>
    <font>
      <b/>
      <sz val="14"/>
      <color theme="3" tint="0.39997558519241921"/>
      <name val="Tahoma"/>
      <family val="2"/>
    </font>
    <font>
      <b/>
      <sz val="20"/>
      <color rgb="FFC00000"/>
      <name val="Tahoma"/>
      <family val="2"/>
    </font>
    <font>
      <b/>
      <sz val="22"/>
      <color rgb="FF00B050"/>
      <name val="Tahoma"/>
      <family val="2"/>
    </font>
    <font>
      <b/>
      <sz val="16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0" fontId="1" fillId="0" borderId="0"/>
  </cellStyleXfs>
  <cellXfs count="1012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top"/>
    </xf>
    <xf numFmtId="0" fontId="17" fillId="2" borderId="1" xfId="2" applyFont="1" applyFill="1" applyBorder="1" applyAlignment="1">
      <alignment horizontal="center" vertical="top" wrapText="1"/>
    </xf>
    <xf numFmtId="49" fontId="18" fillId="0" borderId="2" xfId="0" applyNumberFormat="1" applyFont="1" applyBorder="1" applyAlignment="1">
      <alignment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18" fillId="0" borderId="3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49" fontId="19" fillId="0" borderId="4" xfId="0" applyNumberFormat="1" applyFont="1" applyBorder="1" applyAlignment="1">
      <alignment horizontal="center" vertical="top" wrapText="1"/>
    </xf>
    <xf numFmtId="49" fontId="19" fillId="0" borderId="3" xfId="0" applyNumberFormat="1" applyFont="1" applyBorder="1" applyAlignment="1">
      <alignment horizontal="center" vertical="top" wrapText="1"/>
    </xf>
    <xf numFmtId="49" fontId="20" fillId="0" borderId="3" xfId="0" applyNumberFormat="1" applyFont="1" applyBorder="1" applyAlignment="1">
      <alignment horizontal="center" vertical="top" wrapText="1"/>
    </xf>
    <xf numFmtId="49" fontId="19" fillId="2" borderId="3" xfId="0" applyNumberFormat="1" applyFont="1" applyFill="1" applyBorder="1" applyAlignment="1">
      <alignment horizontal="center" vertical="top" wrapText="1"/>
    </xf>
    <xf numFmtId="49" fontId="20" fillId="2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Border="1" applyAlignment="1">
      <alignment vertical="top"/>
    </xf>
    <xf numFmtId="49" fontId="19" fillId="0" borderId="2" xfId="0" applyNumberFormat="1" applyFont="1" applyBorder="1" applyAlignment="1">
      <alignment horizontal="center" vertical="top" wrapText="1"/>
    </xf>
    <xf numFmtId="49" fontId="17" fillId="0" borderId="1" xfId="1" applyNumberFormat="1" applyFont="1" applyBorder="1"/>
    <xf numFmtId="49" fontId="18" fillId="0" borderId="1" xfId="0" applyNumberFormat="1" applyFont="1" applyBorder="1"/>
    <xf numFmtId="49" fontId="2" fillId="2" borderId="4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3" xfId="0" quotePrefix="1" applyFont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1" fontId="2" fillId="2" borderId="3" xfId="0" applyNumberFormat="1" applyFont="1" applyFill="1" applyBorder="1" applyAlignment="1">
      <alignment horizontal="center" vertical="top" wrapText="1"/>
    </xf>
    <xf numFmtId="0" fontId="17" fillId="0" borderId="1" xfId="0" applyFont="1" applyBorder="1"/>
    <xf numFmtId="49" fontId="17" fillId="0" borderId="1" xfId="0" applyNumberFormat="1" applyFont="1" applyBorder="1"/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1" fontId="2" fillId="2" borderId="3" xfId="2" applyNumberFormat="1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17" fillId="2" borderId="6" xfId="2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20" fillId="0" borderId="2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right"/>
    </xf>
    <xf numFmtId="0" fontId="17" fillId="2" borderId="9" xfId="2" applyFont="1" applyFill="1" applyBorder="1" applyAlignment="1">
      <alignment horizontal="center" vertical="top" wrapText="1"/>
    </xf>
    <xf numFmtId="49" fontId="19" fillId="0" borderId="3" xfId="0" applyNumberFormat="1" applyFont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Border="1" applyAlignment="1">
      <alignment vertical="center"/>
    </xf>
    <xf numFmtId="49" fontId="20" fillId="0" borderId="3" xfId="0" applyNumberFormat="1" applyFont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4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vertical="top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164" fontId="28" fillId="0" borderId="3" xfId="1" applyFont="1" applyBorder="1" applyAlignment="1">
      <alignment horizontal="right" vertical="top" wrapText="1"/>
    </xf>
    <xf numFmtId="164" fontId="28" fillId="0" borderId="28" xfId="1" applyFont="1" applyBorder="1" applyAlignment="1">
      <alignment horizontal="right" vertical="top" wrapText="1"/>
    </xf>
    <xf numFmtId="164" fontId="29" fillId="0" borderId="5" xfId="1" applyFont="1" applyBorder="1" applyAlignment="1">
      <alignment horizontal="right" vertical="top" wrapText="1"/>
    </xf>
    <xf numFmtId="164" fontId="29" fillId="0" borderId="29" xfId="1" applyFont="1" applyBorder="1" applyAlignment="1">
      <alignment horizontal="right" vertical="top" wrapText="1"/>
    </xf>
    <xf numFmtId="164" fontId="30" fillId="0" borderId="28" xfId="1" applyFont="1" applyBorder="1" applyAlignment="1">
      <alignment horizontal="right" vertical="top" wrapText="1"/>
    </xf>
    <xf numFmtId="164" fontId="28" fillId="0" borderId="5" xfId="1" applyFont="1" applyBorder="1" applyAlignment="1">
      <alignment horizontal="right" vertical="top" wrapText="1"/>
    </xf>
    <xf numFmtId="164" fontId="28" fillId="0" borderId="25" xfId="1" applyFont="1" applyBorder="1" applyAlignment="1">
      <alignment horizontal="right" vertical="top" wrapText="1"/>
    </xf>
    <xf numFmtId="164" fontId="28" fillId="0" borderId="30" xfId="1" applyFont="1" applyBorder="1" applyAlignment="1">
      <alignment horizontal="right" vertical="top" wrapText="1"/>
    </xf>
    <xf numFmtId="164" fontId="28" fillId="0" borderId="29" xfId="1" applyFont="1" applyBorder="1" applyAlignment="1">
      <alignment horizontal="right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31" fillId="2" borderId="1" xfId="2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left" vertical="top" wrapText="1"/>
    </xf>
    <xf numFmtId="49" fontId="32" fillId="0" borderId="15" xfId="0" applyNumberFormat="1" applyFont="1" applyBorder="1" applyAlignment="1">
      <alignment horizontal="center" vertical="top" wrapText="1"/>
    </xf>
    <xf numFmtId="49" fontId="32" fillId="0" borderId="3" xfId="0" applyNumberFormat="1" applyFont="1" applyBorder="1" applyAlignment="1">
      <alignment horizontal="center" vertical="top" wrapText="1"/>
    </xf>
    <xf numFmtId="0" fontId="32" fillId="0" borderId="3" xfId="0" applyFont="1" applyBorder="1" applyAlignment="1">
      <alignment horizontal="left" vertical="top" wrapText="1"/>
    </xf>
    <xf numFmtId="0" fontId="28" fillId="0" borderId="3" xfId="0" applyFont="1" applyBorder="1" applyAlignment="1">
      <alignment vertical="top" wrapText="1"/>
    </xf>
    <xf numFmtId="3" fontId="28" fillId="0" borderId="3" xfId="0" applyNumberFormat="1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49" fontId="32" fillId="0" borderId="5" xfId="0" applyNumberFormat="1" applyFont="1" applyBorder="1" applyAlignment="1">
      <alignment horizontal="center" vertical="top" wrapText="1"/>
    </xf>
    <xf numFmtId="49" fontId="33" fillId="0" borderId="15" xfId="0" applyNumberFormat="1" applyFont="1" applyBorder="1" applyAlignment="1">
      <alignment horizontal="center" vertical="top" wrapText="1"/>
    </xf>
    <xf numFmtId="49" fontId="33" fillId="0" borderId="25" xfId="0" applyNumberFormat="1" applyFont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164" fontId="28" fillId="0" borderId="3" xfId="1" applyFont="1" applyBorder="1" applyAlignment="1">
      <alignment horizontal="right" wrapText="1"/>
    </xf>
    <xf numFmtId="164" fontId="28" fillId="0" borderId="28" xfId="1" applyFont="1" applyBorder="1" applyAlignment="1">
      <alignment horizontal="right" wrapText="1"/>
    </xf>
    <xf numFmtId="49" fontId="6" fillId="0" borderId="15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32" fillId="0" borderId="25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3" fillId="0" borderId="5" xfId="0" applyFont="1" applyBorder="1" applyAlignment="1">
      <alignment horizontal="left" vertical="top" wrapText="1"/>
    </xf>
    <xf numFmtId="164" fontId="28" fillId="0" borderId="5" xfId="1" applyFont="1" applyBorder="1" applyAlignment="1">
      <alignment horizontal="right" wrapText="1"/>
    </xf>
    <xf numFmtId="164" fontId="28" fillId="0" borderId="29" xfId="1" applyFont="1" applyBorder="1" applyAlignment="1">
      <alignment horizontal="right" wrapText="1"/>
    </xf>
    <xf numFmtId="49" fontId="32" fillId="0" borderId="12" xfId="0" applyNumberFormat="1" applyFont="1" applyBorder="1" applyAlignment="1">
      <alignment horizontal="center" vertical="top" wrapText="1"/>
    </xf>
    <xf numFmtId="0" fontId="32" fillId="0" borderId="12" xfId="0" applyFont="1" applyBorder="1" applyAlignment="1">
      <alignment horizontal="left" vertical="top" wrapText="1"/>
    </xf>
    <xf numFmtId="164" fontId="31" fillId="0" borderId="12" xfId="1" applyFont="1" applyBorder="1" applyAlignment="1">
      <alignment horizontal="right" wrapText="1"/>
    </xf>
    <xf numFmtId="49" fontId="32" fillId="0" borderId="13" xfId="0" applyNumberFormat="1" applyFont="1" applyBorder="1" applyAlignment="1">
      <alignment horizontal="center" vertical="top" wrapText="1"/>
    </xf>
    <xf numFmtId="49" fontId="32" fillId="0" borderId="2" xfId="0" applyNumberFormat="1" applyFont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164" fontId="28" fillId="0" borderId="2" xfId="1" applyFont="1" applyBorder="1" applyAlignment="1">
      <alignment horizontal="right" wrapText="1"/>
    </xf>
    <xf numFmtId="164" fontId="28" fillId="0" borderId="32" xfId="1" applyFont="1" applyBorder="1" applyAlignment="1">
      <alignment wrapText="1"/>
    </xf>
    <xf numFmtId="164" fontId="28" fillId="0" borderId="28" xfId="1" applyFont="1" applyBorder="1" applyAlignment="1">
      <alignment wrapText="1"/>
    </xf>
    <xf numFmtId="49" fontId="33" fillId="0" borderId="31" xfId="0" applyNumberFormat="1" applyFont="1" applyBorder="1" applyAlignment="1">
      <alignment horizontal="center" vertical="top" wrapText="1"/>
    </xf>
    <xf numFmtId="49" fontId="32" fillId="0" borderId="1" xfId="0" applyNumberFormat="1" applyFont="1" applyBorder="1" applyAlignment="1">
      <alignment horizontal="center" vertical="top" wrapText="1"/>
    </xf>
    <xf numFmtId="164" fontId="31" fillId="0" borderId="1" xfId="1" applyFont="1" applyBorder="1" applyAlignment="1">
      <alignment horizontal="right" wrapText="1"/>
    </xf>
    <xf numFmtId="49" fontId="32" fillId="0" borderId="33" xfId="0" applyNumberFormat="1" applyFont="1" applyBorder="1" applyAlignment="1">
      <alignment horizontal="center" vertical="top" wrapText="1"/>
    </xf>
    <xf numFmtId="49" fontId="32" fillId="0" borderId="26" xfId="0" applyNumberFormat="1" applyFont="1" applyBorder="1" applyAlignment="1">
      <alignment horizontal="center" vertical="top" wrapText="1"/>
    </xf>
    <xf numFmtId="0" fontId="32" fillId="0" borderId="26" xfId="0" applyFont="1" applyBorder="1" applyAlignment="1">
      <alignment horizontal="left" vertical="top" wrapText="1"/>
    </xf>
    <xf numFmtId="164" fontId="28" fillId="0" borderId="4" xfId="1" applyFont="1" applyBorder="1" applyAlignment="1">
      <alignment horizontal="right" wrapText="1"/>
    </xf>
    <xf numFmtId="164" fontId="28" fillId="0" borderId="34" xfId="1" applyFont="1" applyBorder="1" applyAlignment="1">
      <alignment wrapText="1"/>
    </xf>
    <xf numFmtId="49" fontId="33" fillId="0" borderId="3" xfId="0" applyNumberFormat="1" applyFont="1" applyBorder="1" applyAlignment="1">
      <alignment horizontal="center" vertical="top" wrapText="1"/>
    </xf>
    <xf numFmtId="49" fontId="32" fillId="0" borderId="35" xfId="0" applyNumberFormat="1" applyFont="1" applyBorder="1" applyAlignment="1">
      <alignment horizontal="center" vertical="top" wrapText="1"/>
    </xf>
    <xf numFmtId="49" fontId="32" fillId="0" borderId="4" xfId="0" applyNumberFormat="1" applyFont="1" applyBorder="1" applyAlignment="1">
      <alignment horizontal="center" vertical="top" wrapText="1"/>
    </xf>
    <xf numFmtId="0" fontId="32" fillId="0" borderId="4" xfId="0" applyFont="1" applyBorder="1" applyAlignment="1">
      <alignment horizontal="left" vertical="top" wrapText="1"/>
    </xf>
    <xf numFmtId="49" fontId="33" fillId="0" borderId="5" xfId="0" applyNumberFormat="1" applyFont="1" applyBorder="1" applyAlignment="1">
      <alignment horizontal="center" vertical="top" wrapText="1"/>
    </xf>
    <xf numFmtId="164" fontId="28" fillId="0" borderId="29" xfId="1" applyFont="1" applyBorder="1" applyAlignment="1">
      <alignment wrapText="1"/>
    </xf>
    <xf numFmtId="0" fontId="6" fillId="0" borderId="3" xfId="0" applyFont="1" applyBorder="1" applyAlignment="1">
      <alignment horizontal="left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33" fillId="0" borderId="15" xfId="0" applyNumberFormat="1" applyFont="1" applyBorder="1" applyAlignment="1">
      <alignment horizontal="center"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4" fontId="31" fillId="0" borderId="3" xfId="1" applyFont="1" applyBorder="1" applyAlignment="1">
      <alignment horizontal="right" vertical="top" wrapText="1"/>
    </xf>
    <xf numFmtId="164" fontId="31" fillId="0" borderId="28" xfId="1" applyFont="1" applyBorder="1" applyAlignment="1">
      <alignment horizontal="right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49" fontId="31" fillId="0" borderId="35" xfId="0" applyNumberFormat="1" applyFont="1" applyBorder="1" applyAlignment="1">
      <alignment horizontal="center" vertical="top" wrapText="1"/>
    </xf>
    <xf numFmtId="49" fontId="31" fillId="0" borderId="4" xfId="0" applyNumberFormat="1" applyFont="1" applyBorder="1" applyAlignment="1">
      <alignment horizontal="center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49" fontId="33" fillId="0" borderId="1" xfId="0" applyNumberFormat="1" applyFont="1" applyBorder="1" applyAlignment="1">
      <alignment horizontal="center" vertical="top" wrapText="1"/>
    </xf>
    <xf numFmtId="49" fontId="28" fillId="0" borderId="26" xfId="0" applyNumberFormat="1" applyFont="1" applyBorder="1" applyAlignment="1">
      <alignment horizontal="center" vertical="top" wrapText="1"/>
    </xf>
    <xf numFmtId="0" fontId="31" fillId="0" borderId="4" xfId="0" applyFont="1" applyBorder="1" applyAlignment="1">
      <alignment horizontal="left" vertical="top" wrapText="1"/>
    </xf>
    <xf numFmtId="164" fontId="28" fillId="0" borderId="34" xfId="1" applyFont="1" applyBorder="1" applyAlignment="1">
      <alignment horizontal="right" wrapText="1"/>
    </xf>
    <xf numFmtId="49" fontId="33" fillId="0" borderId="4" xfId="0" applyNumberFormat="1" applyFont="1" applyBorder="1" applyAlignment="1">
      <alignment horizontal="center" vertical="top" wrapText="1"/>
    </xf>
    <xf numFmtId="49" fontId="28" fillId="0" borderId="4" xfId="0" applyNumberFormat="1" applyFont="1" applyBorder="1" applyAlignment="1">
      <alignment horizontal="center" vertical="top" wrapText="1"/>
    </xf>
    <xf numFmtId="49" fontId="5" fillId="2" borderId="35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49" fontId="6" fillId="2" borderId="5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center" vertical="top" wrapText="1"/>
    </xf>
    <xf numFmtId="49" fontId="6" fillId="2" borderId="31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left"/>
    </xf>
    <xf numFmtId="0" fontId="31" fillId="2" borderId="1" xfId="2" applyFont="1" applyFill="1" applyBorder="1" applyAlignment="1" applyProtection="1">
      <alignment horizontal="center" vertical="top" wrapText="1"/>
      <protection locked="0"/>
    </xf>
    <xf numFmtId="0" fontId="31" fillId="2" borderId="1" xfId="2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top"/>
      <protection locked="0"/>
    </xf>
    <xf numFmtId="1" fontId="6" fillId="2" borderId="15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1" fontId="6" fillId="2" borderId="31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top" wrapText="1"/>
    </xf>
    <xf numFmtId="0" fontId="6" fillId="0" borderId="3" xfId="2" applyFont="1" applyBorder="1" applyAlignment="1">
      <alignment vertical="top" wrapText="1"/>
    </xf>
    <xf numFmtId="49" fontId="5" fillId="2" borderId="36" xfId="0" applyNumberFormat="1" applyFont="1" applyFill="1" applyBorder="1" applyAlignment="1">
      <alignment horizontal="center" vertical="top" wrapText="1"/>
    </xf>
    <xf numFmtId="49" fontId="5" fillId="2" borderId="37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4" fontId="28" fillId="0" borderId="16" xfId="1" applyFont="1" applyBorder="1" applyAlignment="1">
      <alignment horizontal="right" vertical="top" wrapText="1"/>
    </xf>
    <xf numFmtId="0" fontId="28" fillId="0" borderId="0" xfId="0" applyFont="1" applyAlignment="1">
      <alignment vertical="top"/>
    </xf>
    <xf numFmtId="49" fontId="6" fillId="2" borderId="3" xfId="2" quotePrefix="1" applyNumberFormat="1" applyFont="1" applyFill="1" applyBorder="1" applyAlignment="1">
      <alignment horizontal="center" vertical="top" wrapText="1"/>
    </xf>
    <xf numFmtId="1" fontId="6" fillId="2" borderId="3" xfId="0" applyNumberFormat="1" applyFont="1" applyFill="1" applyBorder="1" applyAlignment="1">
      <alignment horizontal="center" vertical="top" wrapText="1"/>
    </xf>
    <xf numFmtId="0" fontId="33" fillId="0" borderId="3" xfId="0" applyFont="1" applyBorder="1" applyAlignment="1">
      <alignment horizontal="justify" vertical="center" wrapText="1"/>
    </xf>
    <xf numFmtId="0" fontId="28" fillId="0" borderId="3" xfId="0" applyFont="1" applyBorder="1"/>
    <xf numFmtId="1" fontId="6" fillId="2" borderId="3" xfId="2" applyNumberFormat="1" applyFont="1" applyFill="1" applyBorder="1" applyAlignment="1">
      <alignment horizontal="center"/>
    </xf>
    <xf numFmtId="0" fontId="6" fillId="0" borderId="3" xfId="2" applyFont="1" applyBorder="1" applyAlignment="1">
      <alignment horizontal="justify" vertical="center" wrapText="1"/>
    </xf>
    <xf numFmtId="164" fontId="31" fillId="0" borderId="1" xfId="1" applyFont="1" applyBorder="1" applyAlignment="1">
      <alignment horizontal="right" vertical="top" wrapText="1"/>
    </xf>
    <xf numFmtId="0" fontId="6" fillId="0" borderId="3" xfId="2" applyFont="1" applyBorder="1"/>
    <xf numFmtId="0" fontId="28" fillId="0" borderId="0" xfId="0" applyFont="1"/>
    <xf numFmtId="0" fontId="32" fillId="0" borderId="1" xfId="0" applyFont="1" applyBorder="1" applyAlignment="1">
      <alignment horizontal="center" vertical="top" wrapText="1"/>
    </xf>
    <xf numFmtId="1" fontId="2" fillId="2" borderId="13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164" fontId="6" fillId="0" borderId="2" xfId="1" applyFont="1" applyBorder="1" applyAlignment="1">
      <alignment vertical="top" wrapText="1"/>
    </xf>
    <xf numFmtId="1" fontId="2" fillId="2" borderId="15" xfId="0" applyNumberFormat="1" applyFont="1" applyFill="1" applyBorder="1" applyAlignment="1">
      <alignment horizontal="center" vertical="top" wrapText="1"/>
    </xf>
    <xf numFmtId="164" fontId="6" fillId="0" borderId="3" xfId="1" applyFont="1" applyBorder="1" applyAlignment="1">
      <alignment vertical="top" wrapText="1"/>
    </xf>
    <xf numFmtId="1" fontId="3" fillId="2" borderId="35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center" wrapText="1"/>
    </xf>
    <xf numFmtId="1" fontId="3" fillId="2" borderId="31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31" fillId="0" borderId="0" xfId="0" applyFont="1"/>
    <xf numFmtId="1" fontId="6" fillId="2" borderId="1" xfId="0" applyNumberFormat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vertical="top" wrapText="1"/>
    </xf>
    <xf numFmtId="164" fontId="5" fillId="0" borderId="4" xfId="1" applyFont="1" applyBorder="1" applyAlignment="1">
      <alignment vertical="top" wrapText="1"/>
    </xf>
    <xf numFmtId="164" fontId="5" fillId="0" borderId="5" xfId="1" applyFont="1" applyBorder="1" applyAlignment="1">
      <alignment vertical="top" wrapText="1"/>
    </xf>
    <xf numFmtId="0" fontId="19" fillId="0" borderId="35" xfId="0" applyFont="1" applyBorder="1" applyAlignment="1">
      <alignment horizontal="center" vertical="top" wrapText="1"/>
    </xf>
    <xf numFmtId="49" fontId="32" fillId="0" borderId="4" xfId="0" applyNumberFormat="1" applyFont="1" applyBorder="1" applyAlignment="1">
      <alignment horizontal="center" vertical="center" wrapText="1"/>
    </xf>
    <xf numFmtId="164" fontId="28" fillId="0" borderId="4" xfId="1" applyFont="1" applyBorder="1" applyAlignment="1">
      <alignment vertical="top" wrapText="1"/>
    </xf>
    <xf numFmtId="164" fontId="28" fillId="0" borderId="34" xfId="1" applyFont="1" applyBorder="1" applyAlignment="1">
      <alignment vertical="top" wrapText="1"/>
    </xf>
    <xf numFmtId="0" fontId="19" fillId="0" borderId="15" xfId="0" applyFont="1" applyBorder="1" applyAlignment="1">
      <alignment horizontal="center" vertical="top" wrapText="1"/>
    </xf>
    <xf numFmtId="49" fontId="32" fillId="0" borderId="3" xfId="0" applyNumberFormat="1" applyFont="1" applyBorder="1" applyAlignment="1">
      <alignment horizontal="center" vertical="center" wrapText="1"/>
    </xf>
    <xf numFmtId="164" fontId="28" fillId="0" borderId="3" xfId="1" applyFont="1" applyBorder="1" applyAlignment="1">
      <alignment vertical="top" wrapText="1"/>
    </xf>
    <xf numFmtId="164" fontId="28" fillId="0" borderId="28" xfId="1" applyFont="1" applyBorder="1" applyAlignment="1">
      <alignment vertical="top" wrapText="1"/>
    </xf>
    <xf numFmtId="0" fontId="20" fillId="0" borderId="15" xfId="0" applyFont="1" applyBorder="1" applyAlignment="1">
      <alignment horizontal="center" vertical="top" wrapText="1"/>
    </xf>
    <xf numFmtId="49" fontId="6" fillId="3" borderId="3" xfId="0" applyNumberFormat="1" applyFont="1" applyFill="1" applyBorder="1" applyAlignment="1">
      <alignment horizontal="center" vertical="center" wrapText="1"/>
    </xf>
    <xf numFmtId="164" fontId="28" fillId="0" borderId="3" xfId="1" applyFont="1" applyBorder="1" applyAlignment="1">
      <alignment horizontal="right" vertical="center" wrapText="1"/>
    </xf>
    <xf numFmtId="164" fontId="28" fillId="0" borderId="28" xfId="1" applyFont="1" applyBorder="1" applyAlignment="1">
      <alignment horizontal="right" vertical="center" wrapText="1"/>
    </xf>
    <xf numFmtId="0" fontId="19" fillId="2" borderId="15" xfId="0" applyFont="1" applyFill="1" applyBorder="1" applyAlignment="1">
      <alignment horizontal="center" vertical="top" wrapText="1"/>
    </xf>
    <xf numFmtId="49" fontId="32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top" wrapText="1"/>
    </xf>
    <xf numFmtId="1" fontId="3" fillId="2" borderId="15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/>
    </xf>
    <xf numFmtId="49" fontId="31" fillId="0" borderId="1" xfId="0" applyNumberFormat="1" applyFont="1" applyBorder="1" applyAlignment="1">
      <alignment vertical="center"/>
    </xf>
    <xf numFmtId="49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/>
    </xf>
    <xf numFmtId="164" fontId="31" fillId="0" borderId="1" xfId="1" applyFont="1" applyBorder="1" applyAlignment="1">
      <alignment horizontal="right" vertical="top"/>
    </xf>
    <xf numFmtId="0" fontId="19" fillId="0" borderId="13" xfId="0" applyFont="1" applyBorder="1" applyAlignment="1">
      <alignment horizontal="center" vertical="top" wrapText="1"/>
    </xf>
    <xf numFmtId="49" fontId="32" fillId="0" borderId="2" xfId="0" applyNumberFormat="1" applyFont="1" applyBorder="1" applyAlignment="1">
      <alignment horizontal="center" vertical="center" wrapText="1"/>
    </xf>
    <xf numFmtId="164" fontId="28" fillId="0" borderId="2" xfId="1" applyFont="1" applyBorder="1" applyAlignment="1">
      <alignment vertical="top" wrapText="1"/>
    </xf>
    <xf numFmtId="164" fontId="28" fillId="0" borderId="32" xfId="1" applyFont="1" applyBorder="1" applyAlignment="1">
      <alignment vertical="top" wrapText="1"/>
    </xf>
    <xf numFmtId="0" fontId="20" fillId="4" borderId="15" xfId="0" applyFont="1" applyFill="1" applyBorder="1" applyAlignment="1">
      <alignment horizontal="center" vertical="top" wrapText="1"/>
    </xf>
    <xf numFmtId="1" fontId="8" fillId="2" borderId="15" xfId="0" applyNumberFormat="1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164" fontId="31" fillId="0" borderId="5" xfId="1" applyFont="1" applyBorder="1" applyAlignment="1">
      <alignment horizontal="right" vertical="top" wrapText="1"/>
    </xf>
    <xf numFmtId="164" fontId="17" fillId="0" borderId="1" xfId="1" applyFont="1" applyBorder="1" applyAlignment="1">
      <alignment horizontal="center"/>
    </xf>
    <xf numFmtId="49" fontId="31" fillId="0" borderId="1" xfId="1" applyNumberFormat="1" applyFont="1" applyBorder="1" applyAlignment="1">
      <alignment vertical="center"/>
    </xf>
    <xf numFmtId="49" fontId="31" fillId="0" borderId="1" xfId="1" applyNumberFormat="1" applyFont="1" applyBorder="1" applyAlignment="1">
      <alignment horizontal="center" vertical="center"/>
    </xf>
    <xf numFmtId="164" fontId="5" fillId="0" borderId="1" xfId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center" vertical="center" wrapText="1"/>
    </xf>
    <xf numFmtId="164" fontId="31" fillId="0" borderId="3" xfId="1" applyFont="1" applyBorder="1" applyAlignment="1">
      <alignment vertical="top" wrapText="1"/>
    </xf>
    <xf numFmtId="164" fontId="31" fillId="0" borderId="5" xfId="1" applyFont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49" fontId="28" fillId="0" borderId="1" xfId="0" applyNumberFormat="1" applyFont="1" applyBorder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164" fontId="31" fillId="0" borderId="1" xfId="1" applyFont="1" applyBorder="1"/>
    <xf numFmtId="1" fontId="2" fillId="2" borderId="35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164" fontId="6" fillId="0" borderId="4" xfId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64" fontId="28" fillId="0" borderId="28" xfId="1" applyFont="1" applyBorder="1" applyAlignment="1">
      <alignment horizontal="left" vertical="center"/>
    </xf>
    <xf numFmtId="1" fontId="2" fillId="2" borderId="3" xfId="2" applyNumberFormat="1" applyFont="1" applyFill="1" applyBorder="1" applyAlignment="1">
      <alignment horizontal="center" vertical="top" wrapText="1"/>
    </xf>
    <xf numFmtId="0" fontId="6" fillId="3" borderId="3" xfId="2" applyFont="1" applyFill="1" applyBorder="1" applyAlignment="1">
      <alignment vertical="top" wrapText="1"/>
    </xf>
    <xf numFmtId="1" fontId="3" fillId="0" borderId="3" xfId="2" applyNumberFormat="1" applyFont="1" applyBorder="1" applyAlignment="1">
      <alignment horizontal="center"/>
    </xf>
    <xf numFmtId="0" fontId="5" fillId="0" borderId="3" xfId="2" applyFont="1" applyBorder="1"/>
    <xf numFmtId="164" fontId="28" fillId="0" borderId="29" xfId="1" applyFont="1" applyBorder="1" applyAlignment="1">
      <alignment vertical="top" wrapText="1"/>
    </xf>
    <xf numFmtId="164" fontId="28" fillId="0" borderId="5" xfId="1" applyFont="1" applyBorder="1" applyAlignment="1">
      <alignment vertical="top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64" fontId="31" fillId="0" borderId="1" xfId="1" applyFont="1" applyBorder="1" applyAlignment="1">
      <alignment vertical="top"/>
    </xf>
    <xf numFmtId="164" fontId="31" fillId="0" borderId="1" xfId="1" applyFont="1" applyBorder="1" applyAlignment="1">
      <alignment vertical="top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top" wrapText="1"/>
    </xf>
    <xf numFmtId="0" fontId="28" fillId="0" borderId="32" xfId="0" applyFont="1" applyBorder="1" applyAlignment="1">
      <alignment vertical="top" wrapText="1"/>
    </xf>
    <xf numFmtId="0" fontId="32" fillId="0" borderId="3" xfId="0" applyFont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 wrapText="1"/>
    </xf>
    <xf numFmtId="164" fontId="28" fillId="0" borderId="3" xfId="1" applyFont="1" applyBorder="1" applyAlignment="1">
      <alignment horizontal="left" vertical="center"/>
    </xf>
    <xf numFmtId="1" fontId="2" fillId="0" borderId="3" xfId="2" applyNumberFormat="1" applyFont="1" applyBorder="1" applyAlignment="1">
      <alignment horizont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top" wrapText="1"/>
    </xf>
    <xf numFmtId="1" fontId="2" fillId="0" borderId="3" xfId="2" applyNumberFormat="1" applyFont="1" applyBorder="1" applyAlignment="1">
      <alignment horizontal="center" vertical="top"/>
    </xf>
    <xf numFmtId="164" fontId="31" fillId="0" borderId="1" xfId="1" applyFont="1" applyBorder="1" applyAlignment="1">
      <alignment horizontal="right"/>
    </xf>
    <xf numFmtId="164" fontId="3" fillId="2" borderId="1" xfId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left" vertical="top" wrapText="1"/>
    </xf>
    <xf numFmtId="1" fontId="7" fillId="2" borderId="13" xfId="0" applyNumberFormat="1" applyFont="1" applyFill="1" applyBorder="1" applyAlignment="1">
      <alignment horizontal="center" vertical="top" wrapText="1"/>
    </xf>
    <xf numFmtId="1" fontId="7" fillId="2" borderId="15" xfId="0" applyNumberFormat="1" applyFont="1" applyFill="1" applyBorder="1" applyAlignment="1">
      <alignment horizontal="center" vertical="top" wrapText="1"/>
    </xf>
    <xf numFmtId="1" fontId="7" fillId="2" borderId="31" xfId="0" applyNumberFormat="1" applyFont="1" applyFill="1" applyBorder="1" applyAlignment="1">
      <alignment horizontal="center" vertical="top" wrapText="1"/>
    </xf>
    <xf numFmtId="164" fontId="6" fillId="0" borderId="5" xfId="1" applyFont="1" applyBorder="1" applyAlignment="1">
      <alignment vertical="top" wrapText="1"/>
    </xf>
    <xf numFmtId="0" fontId="31" fillId="2" borderId="1" xfId="2" applyFont="1" applyFill="1" applyBorder="1" applyAlignment="1">
      <alignment horizontal="center" vertical="center" wrapText="1"/>
    </xf>
    <xf numFmtId="1" fontId="2" fillId="0" borderId="15" xfId="2" applyNumberFormat="1" applyFont="1" applyBorder="1" applyAlignment="1">
      <alignment horizontal="center"/>
    </xf>
    <xf numFmtId="0" fontId="6" fillId="0" borderId="3" xfId="2" applyFont="1" applyBorder="1" applyAlignment="1">
      <alignment vertical="center" wrapText="1"/>
    </xf>
    <xf numFmtId="0" fontId="33" fillId="0" borderId="25" xfId="0" applyFont="1" applyBorder="1" applyAlignment="1">
      <alignment horizontal="left" vertical="top" wrapText="1"/>
    </xf>
    <xf numFmtId="0" fontId="6" fillId="3" borderId="3" xfId="2" applyFont="1" applyFill="1" applyBorder="1" applyAlignment="1">
      <alignment vertical="center"/>
    </xf>
    <xf numFmtId="0" fontId="6" fillId="2" borderId="3" xfId="2" applyFont="1" applyFill="1" applyBorder="1"/>
    <xf numFmtId="49" fontId="6" fillId="0" borderId="25" xfId="0" applyNumberFormat="1" applyFont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top" wrapText="1"/>
    </xf>
    <xf numFmtId="164" fontId="28" fillId="0" borderId="28" xfId="1" applyFont="1" applyBorder="1" applyAlignment="1">
      <alignment horizontal="center" vertical="top" wrapText="1"/>
    </xf>
    <xf numFmtId="164" fontId="28" fillId="0" borderId="28" xfId="1" applyFont="1" applyBorder="1" applyAlignment="1"/>
    <xf numFmtId="164" fontId="28" fillId="0" borderId="29" xfId="1" applyFont="1" applyBorder="1" applyAlignment="1">
      <alignment horizontal="left" vertical="center"/>
    </xf>
    <xf numFmtId="1" fontId="2" fillId="2" borderId="15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vertical="top" wrapText="1"/>
    </xf>
    <xf numFmtId="49" fontId="3" fillId="2" borderId="15" xfId="0" applyNumberFormat="1" applyFont="1" applyFill="1" applyBorder="1" applyAlignment="1">
      <alignment horizontal="center" vertical="top" wrapText="1"/>
    </xf>
    <xf numFmtId="49" fontId="3" fillId="2" borderId="3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1" applyFont="1" applyBorder="1" applyAlignment="1">
      <alignment vertical="top" wrapText="1"/>
    </xf>
    <xf numFmtId="49" fontId="3" fillId="2" borderId="35" xfId="0" applyNumberFormat="1" applyFont="1" applyFill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5" xfId="0" applyNumberFormat="1" applyFont="1" applyBorder="1" applyAlignment="1">
      <alignment horizontal="center" vertical="top" wrapText="1"/>
    </xf>
    <xf numFmtId="49" fontId="20" fillId="0" borderId="15" xfId="0" applyNumberFormat="1" applyFont="1" applyBorder="1" applyAlignment="1">
      <alignment horizontal="center" vertical="top" wrapText="1"/>
    </xf>
    <xf numFmtId="49" fontId="20" fillId="2" borderId="15" xfId="0" applyNumberFormat="1" applyFont="1" applyFill="1" applyBorder="1" applyAlignment="1">
      <alignment horizontal="center" vertical="top" wrapText="1"/>
    </xf>
    <xf numFmtId="49" fontId="19" fillId="2" borderId="15" xfId="0" applyNumberFormat="1" applyFont="1" applyFill="1" applyBorder="1" applyAlignment="1">
      <alignment horizontal="center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/>
    </xf>
    <xf numFmtId="0" fontId="31" fillId="0" borderId="3" xfId="0" applyFont="1" applyBorder="1"/>
    <xf numFmtId="49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top" wrapText="1"/>
    </xf>
    <xf numFmtId="0" fontId="31" fillId="2" borderId="6" xfId="2" applyFont="1" applyFill="1" applyBorder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31" xfId="0" applyNumberFormat="1" applyFont="1" applyFill="1" applyBorder="1" applyAlignment="1">
      <alignment horizontal="center" vertical="top" wrapText="1"/>
    </xf>
    <xf numFmtId="164" fontId="5" fillId="0" borderId="3" xfId="1" applyFont="1" applyBorder="1" applyAlignment="1">
      <alignment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164" fontId="5" fillId="0" borderId="7" xfId="1" applyFont="1" applyBorder="1" applyAlignment="1">
      <alignment vertical="top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164" fontId="5" fillId="0" borderId="8" xfId="1" applyFont="1" applyBorder="1" applyAlignment="1">
      <alignment vertical="top" wrapText="1"/>
    </xf>
    <xf numFmtId="49" fontId="20" fillId="0" borderId="13" xfId="0" applyNumberFormat="1" applyFont="1" applyBorder="1" applyAlignment="1">
      <alignment horizontal="center" vertical="top" wrapText="1"/>
    </xf>
    <xf numFmtId="49" fontId="33" fillId="0" borderId="2" xfId="0" applyNumberFormat="1" applyFont="1" applyBorder="1" applyAlignment="1">
      <alignment horizontal="center" vertical="center" wrapText="1"/>
    </xf>
    <xf numFmtId="164" fontId="28" fillId="0" borderId="25" xfId="1" applyFont="1" applyBorder="1" applyAlignment="1">
      <alignment vertical="top" wrapText="1"/>
    </xf>
    <xf numFmtId="164" fontId="28" fillId="0" borderId="3" xfId="1" applyFont="1" applyBorder="1" applyAlignment="1">
      <alignment horizontal="center" vertical="top" wrapText="1"/>
    </xf>
    <xf numFmtId="49" fontId="5" fillId="3" borderId="2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1" fillId="2" borderId="12" xfId="2" applyFont="1" applyFill="1" applyBorder="1" applyAlignment="1">
      <alignment horizontal="center" vertical="top" wrapText="1"/>
    </xf>
    <xf numFmtId="164" fontId="28" fillId="0" borderId="2" xfId="1" applyFont="1" applyBorder="1" applyAlignment="1">
      <alignment horizontal="center" vertical="top" wrapText="1"/>
    </xf>
    <xf numFmtId="164" fontId="28" fillId="0" borderId="32" xfId="1" applyFont="1" applyBorder="1" applyAlignment="1">
      <alignment horizontal="center" vertical="top" wrapText="1"/>
    </xf>
    <xf numFmtId="0" fontId="32" fillId="0" borderId="16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49" fontId="28" fillId="0" borderId="38" xfId="0" applyNumberFormat="1" applyFont="1" applyBorder="1" applyAlignment="1">
      <alignment horizontal="center" vertical="center"/>
    </xf>
    <xf numFmtId="164" fontId="31" fillId="0" borderId="1" xfId="1" applyFont="1" applyBorder="1" applyAlignment="1">
      <alignment horizontal="center"/>
    </xf>
    <xf numFmtId="49" fontId="19" fillId="0" borderId="35" xfId="0" applyNumberFormat="1" applyFont="1" applyBorder="1" applyAlignment="1">
      <alignment horizontal="center" vertical="top" wrapText="1"/>
    </xf>
    <xf numFmtId="0" fontId="32" fillId="0" borderId="19" xfId="0" applyFont="1" applyBorder="1" applyAlignment="1">
      <alignment horizontal="left" vertical="top" wrapText="1"/>
    </xf>
    <xf numFmtId="164" fontId="28" fillId="0" borderId="39" xfId="1" applyFont="1" applyBorder="1" applyAlignment="1">
      <alignment vertical="top" wrapText="1"/>
    </xf>
    <xf numFmtId="49" fontId="31" fillId="0" borderId="1" xfId="0" applyNumberFormat="1" applyFont="1" applyBorder="1" applyAlignment="1">
      <alignment horizontal="right" vertical="center"/>
    </xf>
    <xf numFmtId="0" fontId="32" fillId="0" borderId="25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0" fontId="6" fillId="3" borderId="25" xfId="2" applyFont="1" applyFill="1" applyBorder="1" applyAlignment="1">
      <alignment vertical="center"/>
    </xf>
    <xf numFmtId="0" fontId="6" fillId="3" borderId="25" xfId="0" applyFont="1" applyFill="1" applyBorder="1" applyAlignment="1">
      <alignment horizontal="left" vertical="top" wrapText="1"/>
    </xf>
    <xf numFmtId="0" fontId="5" fillId="3" borderId="25" xfId="0" applyFont="1" applyFill="1" applyBorder="1" applyAlignment="1">
      <alignment horizontal="left" vertical="top" wrapText="1"/>
    </xf>
    <xf numFmtId="164" fontId="28" fillId="0" borderId="16" xfId="1" applyFont="1" applyBorder="1" applyAlignment="1">
      <alignment vertical="top" wrapText="1"/>
    </xf>
    <xf numFmtId="0" fontId="6" fillId="2" borderId="25" xfId="0" applyFont="1" applyFill="1" applyBorder="1" applyAlignment="1">
      <alignment horizontal="left" vertical="top" wrapText="1"/>
    </xf>
    <xf numFmtId="164" fontId="28" fillId="0" borderId="24" xfId="1" applyFont="1" applyBorder="1" applyAlignment="1">
      <alignment horizontal="left" vertical="center"/>
    </xf>
    <xf numFmtId="164" fontId="28" fillId="0" borderId="40" xfId="1" applyFont="1" applyBorder="1" applyAlignment="1">
      <alignment horizontal="left" vertical="center"/>
    </xf>
    <xf numFmtId="49" fontId="5" fillId="2" borderId="30" xfId="0" applyNumberFormat="1" applyFont="1" applyFill="1" applyBorder="1" applyAlignment="1">
      <alignment horizontal="center" vertical="center" wrapText="1"/>
    </xf>
    <xf numFmtId="164" fontId="28" fillId="0" borderId="24" xfId="1" applyFont="1" applyBorder="1" applyAlignment="1">
      <alignment horizontal="right" vertical="top" wrapText="1"/>
    </xf>
    <xf numFmtId="164" fontId="28" fillId="0" borderId="40" xfId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6" fillId="0" borderId="3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164" fontId="5" fillId="0" borderId="4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vertical="top" wrapText="1"/>
    </xf>
    <xf numFmtId="1" fontId="5" fillId="2" borderId="15" xfId="0" applyNumberFormat="1" applyFont="1" applyFill="1" applyBorder="1" applyAlignment="1">
      <alignment horizontal="center" vertical="top" wrapText="1"/>
    </xf>
    <xf numFmtId="1" fontId="5" fillId="2" borderId="3" xfId="0" applyNumberFormat="1" applyFont="1" applyFill="1" applyBorder="1" applyAlignment="1">
      <alignment horizontal="center" vertical="top" wrapText="1"/>
    </xf>
    <xf numFmtId="164" fontId="31" fillId="0" borderId="28" xfId="1" applyFont="1" applyBorder="1" applyAlignment="1">
      <alignment horizontal="left" vertical="center"/>
    </xf>
    <xf numFmtId="49" fontId="6" fillId="2" borderId="5" xfId="2" quotePrefix="1" applyNumberFormat="1" applyFont="1" applyFill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49" fontId="28" fillId="0" borderId="26" xfId="0" applyNumberFormat="1" applyFont="1" applyBorder="1" applyAlignment="1">
      <alignment horizontal="center" wrapText="1"/>
    </xf>
    <xf numFmtId="0" fontId="31" fillId="2" borderId="41" xfId="2" applyFont="1" applyFill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164" fontId="6" fillId="0" borderId="3" xfId="1" applyFont="1" applyBorder="1" applyAlignment="1">
      <alignment vertical="top"/>
    </xf>
    <xf numFmtId="49" fontId="19" fillId="0" borderId="15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vertical="center" wrapText="1"/>
    </xf>
    <xf numFmtId="49" fontId="20" fillId="2" borderId="15" xfId="0" applyNumberFormat="1" applyFont="1" applyFill="1" applyBorder="1" applyAlignment="1">
      <alignment horizontal="center" vertical="center" wrapText="1"/>
    </xf>
    <xf numFmtId="164" fontId="28" fillId="2" borderId="28" xfId="1" applyFont="1" applyFill="1" applyBorder="1" applyAlignment="1">
      <alignment horizontal="right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164" fontId="31" fillId="0" borderId="3" xfId="1" applyFont="1" applyBorder="1" applyAlignment="1">
      <alignment horizontal="right" vertical="center" wrapText="1"/>
    </xf>
    <xf numFmtId="0" fontId="5" fillId="3" borderId="5" xfId="0" applyFont="1" applyFill="1" applyBorder="1" applyAlignment="1">
      <alignment vertical="center" wrapText="1"/>
    </xf>
    <xf numFmtId="164" fontId="31" fillId="0" borderId="5" xfId="1" applyFont="1" applyBorder="1" applyAlignment="1">
      <alignment horizontal="right" vertical="center" wrapText="1"/>
    </xf>
    <xf numFmtId="49" fontId="17" fillId="0" borderId="1" xfId="0" applyNumberFormat="1" applyFont="1" applyBorder="1" applyAlignment="1">
      <alignment vertical="center"/>
    </xf>
    <xf numFmtId="49" fontId="31" fillId="0" borderId="10" xfId="0" applyNumberFormat="1" applyFont="1" applyBorder="1" applyAlignment="1">
      <alignment vertical="center"/>
    </xf>
    <xf numFmtId="49" fontId="31" fillId="0" borderId="10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4" fontId="31" fillId="0" borderId="1" xfId="1" applyFont="1" applyBorder="1" applyAlignment="1">
      <alignment horizontal="right" vertical="center"/>
    </xf>
    <xf numFmtId="0" fontId="28" fillId="0" borderId="3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32" fillId="0" borderId="3" xfId="0" applyFont="1" applyBorder="1" applyAlignment="1">
      <alignment horizontal="justify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164" fontId="28" fillId="0" borderId="28" xfId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164" fontId="28" fillId="0" borderId="3" xfId="1" applyFont="1" applyBorder="1" applyAlignment="1">
      <alignment vertical="center" wrapText="1"/>
    </xf>
    <xf numFmtId="164" fontId="28" fillId="0" borderId="28" xfId="1" applyFont="1" applyBorder="1" applyAlignment="1">
      <alignment vertical="center" wrapText="1"/>
    </xf>
    <xf numFmtId="164" fontId="28" fillId="0" borderId="3" xfId="1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164" fontId="28" fillId="0" borderId="5" xfId="1" applyFont="1" applyBorder="1" applyAlignment="1">
      <alignment horizontal="right" vertical="center" wrapText="1"/>
    </xf>
    <xf numFmtId="164" fontId="28" fillId="0" borderId="29" xfId="1" applyFont="1" applyBorder="1" applyAlignment="1">
      <alignment horizontal="right" vertical="center" wrapText="1"/>
    </xf>
    <xf numFmtId="49" fontId="5" fillId="2" borderId="13" xfId="0" applyNumberFormat="1" applyFont="1" applyFill="1" applyBorder="1" applyAlignment="1">
      <alignment horizontal="left" vertical="top" wrapText="1"/>
    </xf>
    <xf numFmtId="164" fontId="5" fillId="0" borderId="2" xfId="1" applyFont="1" applyBorder="1" applyAlignment="1">
      <alignment vertical="top" wrapText="1"/>
    </xf>
    <xf numFmtId="164" fontId="5" fillId="0" borderId="32" xfId="1" applyFont="1" applyBorder="1" applyAlignment="1">
      <alignment vertical="top" wrapText="1"/>
    </xf>
    <xf numFmtId="49" fontId="5" fillId="2" borderId="18" xfId="0" applyNumberFormat="1" applyFont="1" applyFill="1" applyBorder="1" applyAlignment="1">
      <alignment horizontal="left" vertical="top" wrapText="1"/>
    </xf>
    <xf numFmtId="164" fontId="5" fillId="0" borderId="42" xfId="1" applyFont="1" applyBorder="1" applyAlignment="1">
      <alignment vertical="top" wrapText="1"/>
    </xf>
    <xf numFmtId="0" fontId="6" fillId="0" borderId="5" xfId="2" applyFont="1" applyBorder="1"/>
    <xf numFmtId="49" fontId="2" fillId="2" borderId="31" xfId="0" applyNumberFormat="1" applyFont="1" applyFill="1" applyBorder="1" applyAlignment="1">
      <alignment horizontal="center" vertical="center" wrapText="1"/>
    </xf>
    <xf numFmtId="49" fontId="6" fillId="3" borderId="3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/>
    </xf>
    <xf numFmtId="1" fontId="17" fillId="2" borderId="15" xfId="0" applyNumberFormat="1" applyFont="1" applyFill="1" applyBorder="1" applyAlignment="1">
      <alignment horizontal="center" vertical="top" wrapText="1"/>
    </xf>
    <xf numFmtId="1" fontId="3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164" fontId="5" fillId="0" borderId="12" xfId="1" applyFont="1" applyBorder="1" applyAlignment="1">
      <alignment vertical="top" wrapText="1"/>
    </xf>
    <xf numFmtId="164" fontId="28" fillId="0" borderId="28" xfId="1" applyFont="1" applyFill="1" applyBorder="1" applyAlignment="1">
      <alignment horizontal="right" vertical="top" wrapText="1"/>
    </xf>
    <xf numFmtId="164" fontId="28" fillId="0" borderId="3" xfId="1" applyFont="1" applyFill="1" applyBorder="1" applyAlignment="1">
      <alignment vertical="top" wrapText="1"/>
    </xf>
    <xf numFmtId="0" fontId="32" fillId="0" borderId="15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3" fillId="0" borderId="15" xfId="0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 vertical="top" wrapText="1"/>
    </xf>
    <xf numFmtId="49" fontId="28" fillId="0" borderId="4" xfId="0" applyNumberFormat="1" applyFont="1" applyBorder="1" applyAlignment="1">
      <alignment horizontal="center" wrapText="1"/>
    </xf>
    <xf numFmtId="0" fontId="33" fillId="2" borderId="15" xfId="0" applyFont="1" applyFill="1" applyBorder="1" applyAlignment="1">
      <alignment horizontal="center" vertical="top" wrapText="1"/>
    </xf>
    <xf numFmtId="164" fontId="28" fillId="0" borderId="16" xfId="1" applyFont="1" applyBorder="1" applyAlignment="1">
      <alignment horizontal="left" vertical="center"/>
    </xf>
    <xf numFmtId="164" fontId="28" fillId="0" borderId="11" xfId="1" applyFont="1" applyBorder="1" applyAlignment="1">
      <alignment horizontal="right" vertical="top" wrapText="1"/>
    </xf>
    <xf numFmtId="164" fontId="28" fillId="0" borderId="3" xfId="0" applyNumberFormat="1" applyFont="1" applyBorder="1"/>
    <xf numFmtId="1" fontId="2" fillId="2" borderId="5" xfId="2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  <xf numFmtId="0" fontId="28" fillId="0" borderId="5" xfId="2" applyFont="1" applyBorder="1" applyAlignment="1">
      <alignment horizontal="justify" vertical="center" wrapText="1"/>
    </xf>
    <xf numFmtId="1" fontId="3" fillId="2" borderId="33" xfId="0" applyNumberFormat="1" applyFont="1" applyFill="1" applyBorder="1" applyAlignment="1">
      <alignment horizontal="center" vertical="top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left" vertical="top" wrapText="1"/>
    </xf>
    <xf numFmtId="164" fontId="31" fillId="0" borderId="26" xfId="1" applyFont="1" applyBorder="1" applyAlignment="1">
      <alignment vertical="top" wrapText="1"/>
    </xf>
    <xf numFmtId="1" fontId="3" fillId="2" borderId="36" xfId="0" applyNumberFormat="1" applyFont="1" applyFill="1" applyBorder="1" applyAlignment="1">
      <alignment horizontal="center" vertical="top" wrapText="1"/>
    </xf>
    <xf numFmtId="49" fontId="5" fillId="2" borderId="37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top" wrapText="1"/>
    </xf>
    <xf numFmtId="0" fontId="5" fillId="3" borderId="37" xfId="0" applyFont="1" applyFill="1" applyBorder="1" applyAlignment="1">
      <alignment horizontal="left" vertical="top" wrapText="1"/>
    </xf>
    <xf numFmtId="164" fontId="31" fillId="0" borderId="37" xfId="1" applyFont="1" applyBorder="1" applyAlignment="1">
      <alignment vertical="top" wrapText="1"/>
    </xf>
    <xf numFmtId="164" fontId="31" fillId="0" borderId="43" xfId="1" applyFont="1" applyBorder="1" applyAlignment="1">
      <alignment vertical="top" wrapText="1"/>
    </xf>
    <xf numFmtId="1" fontId="2" fillId="2" borderId="31" xfId="0" applyNumberFormat="1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left" vertical="top" wrapText="1"/>
    </xf>
    <xf numFmtId="164" fontId="31" fillId="0" borderId="4" xfId="1" applyFont="1" applyBorder="1" applyAlignment="1">
      <alignment vertical="top" wrapText="1"/>
    </xf>
    <xf numFmtId="0" fontId="5" fillId="2" borderId="37" xfId="0" applyFont="1" applyFill="1" applyBorder="1" applyAlignment="1">
      <alignment horizontal="left" vertical="top" wrapText="1"/>
    </xf>
    <xf numFmtId="1" fontId="5" fillId="2" borderId="26" xfId="0" applyNumberFormat="1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top" wrapText="1"/>
    </xf>
    <xf numFmtId="1" fontId="5" fillId="2" borderId="37" xfId="0" applyNumberFormat="1" applyFont="1" applyFill="1" applyBorder="1" applyAlignment="1">
      <alignment horizontal="center" vertical="center" wrapText="1"/>
    </xf>
    <xf numFmtId="1" fontId="3" fillId="2" borderId="37" xfId="0" applyNumberFormat="1" applyFont="1" applyFill="1" applyBorder="1" applyAlignment="1">
      <alignment horizontal="center" vertical="top" wrapText="1"/>
    </xf>
    <xf numFmtId="0" fontId="5" fillId="0" borderId="26" xfId="0" applyFont="1" applyBorder="1" applyAlignment="1">
      <alignment horizontal="left" vertical="top" wrapText="1"/>
    </xf>
    <xf numFmtId="164" fontId="31" fillId="0" borderId="26" xfId="1" applyFont="1" applyBorder="1" applyAlignment="1">
      <alignment horizontal="right" vertical="top" wrapText="1"/>
    </xf>
    <xf numFmtId="0" fontId="5" fillId="0" borderId="37" xfId="0" applyFont="1" applyBorder="1" applyAlignment="1">
      <alignment horizontal="left" vertical="top" wrapText="1"/>
    </xf>
    <xf numFmtId="164" fontId="31" fillId="0" borderId="37" xfId="1" applyFont="1" applyBorder="1" applyAlignment="1">
      <alignment horizontal="right" vertical="top" wrapText="1"/>
    </xf>
    <xf numFmtId="164" fontId="31" fillId="0" borderId="43" xfId="1" applyFont="1" applyBorder="1" applyAlignment="1">
      <alignment horizontal="right" vertical="top" wrapText="1"/>
    </xf>
    <xf numFmtId="49" fontId="6" fillId="3" borderId="30" xfId="0" applyNumberFormat="1" applyFont="1" applyFill="1" applyBorder="1" applyAlignment="1">
      <alignment horizontal="center" vertical="top" wrapText="1"/>
    </xf>
    <xf numFmtId="49" fontId="3" fillId="2" borderId="33" xfId="0" applyNumberFormat="1" applyFont="1" applyFill="1" applyBorder="1" applyAlignment="1">
      <alignment horizontal="center" vertical="top" wrapText="1"/>
    </xf>
    <xf numFmtId="49" fontId="3" fillId="2" borderId="36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 vertical="top" wrapText="1"/>
    </xf>
    <xf numFmtId="49" fontId="2" fillId="2" borderId="33" xfId="0" applyNumberFormat="1" applyFont="1" applyFill="1" applyBorder="1" applyAlignment="1">
      <alignment horizontal="center" vertical="top" wrapText="1"/>
    </xf>
    <xf numFmtId="49" fontId="2" fillId="2" borderId="26" xfId="0" applyNumberFormat="1" applyFont="1" applyFill="1" applyBorder="1" applyAlignment="1">
      <alignment horizontal="center" vertical="top" wrapText="1"/>
    </xf>
    <xf numFmtId="49" fontId="2" fillId="2" borderId="36" xfId="0" applyNumberFormat="1" applyFont="1" applyFill="1" applyBorder="1" applyAlignment="1">
      <alignment horizontal="center" vertical="top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164" fontId="31" fillId="0" borderId="26" xfId="1" applyFont="1" applyBorder="1" applyAlignment="1">
      <alignment horizontal="center" vertical="top" wrapText="1"/>
    </xf>
    <xf numFmtId="0" fontId="5" fillId="3" borderId="44" xfId="0" applyFont="1" applyFill="1" applyBorder="1" applyAlignment="1">
      <alignment horizontal="left" vertical="top" wrapText="1"/>
    </xf>
    <xf numFmtId="49" fontId="17" fillId="0" borderId="33" xfId="0" applyNumberFormat="1" applyFont="1" applyBorder="1" applyAlignment="1">
      <alignment horizontal="center"/>
    </xf>
    <xf numFmtId="49" fontId="31" fillId="0" borderId="26" xfId="0" applyNumberFormat="1" applyFont="1" applyBorder="1" applyAlignment="1">
      <alignment vertical="center"/>
    </xf>
    <xf numFmtId="49" fontId="17" fillId="0" borderId="26" xfId="0" applyNumberFormat="1" applyFont="1" applyBorder="1"/>
    <xf numFmtId="49" fontId="31" fillId="0" borderId="26" xfId="0" applyNumberFormat="1" applyFont="1" applyBorder="1" applyAlignment="1">
      <alignment horizontal="center" vertical="center"/>
    </xf>
    <xf numFmtId="0" fontId="31" fillId="0" borderId="26" xfId="0" applyFont="1" applyBorder="1" applyAlignment="1">
      <alignment horizontal="left" wrapText="1"/>
    </xf>
    <xf numFmtId="164" fontId="31" fillId="0" borderId="26" xfId="1" applyFont="1" applyBorder="1" applyAlignment="1">
      <alignment horizontal="right"/>
    </xf>
    <xf numFmtId="49" fontId="5" fillId="2" borderId="41" xfId="0" applyNumberFormat="1" applyFont="1" applyFill="1" applyBorder="1" applyAlignment="1">
      <alignment horizontal="center" vertical="center" wrapText="1"/>
    </xf>
    <xf numFmtId="1" fontId="2" fillId="0" borderId="5" xfId="2" applyNumberFormat="1" applyFont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top" wrapText="1"/>
    </xf>
    <xf numFmtId="164" fontId="31" fillId="0" borderId="46" xfId="1" applyFont="1" applyBorder="1" applyAlignment="1">
      <alignment horizontal="right" vertical="top" wrapText="1"/>
    </xf>
    <xf numFmtId="49" fontId="5" fillId="2" borderId="44" xfId="0" applyNumberFormat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top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 wrapText="1"/>
    </xf>
    <xf numFmtId="164" fontId="31" fillId="0" borderId="26" xfId="1" applyFont="1" applyBorder="1" applyAlignment="1">
      <alignment horizontal="right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vertical="center" wrapText="1"/>
    </xf>
    <xf numFmtId="164" fontId="31" fillId="0" borderId="37" xfId="1" applyFont="1" applyBorder="1" applyAlignment="1">
      <alignment horizontal="right" vertical="center" wrapText="1"/>
    </xf>
    <xf numFmtId="4" fontId="28" fillId="0" borderId="28" xfId="1" applyNumberFormat="1" applyFont="1" applyBorder="1" applyAlignment="1">
      <alignment vertical="top" wrapText="1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3" borderId="30" xfId="0" applyFont="1" applyFill="1" applyBorder="1" applyAlignment="1">
      <alignment horizontal="left" vertical="top" wrapText="1"/>
    </xf>
    <xf numFmtId="164" fontId="28" fillId="0" borderId="5" xfId="1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 wrapText="1"/>
    </xf>
    <xf numFmtId="164" fontId="31" fillId="0" borderId="2" xfId="1" applyFont="1" applyBorder="1" applyAlignment="1">
      <alignment vertical="top" wrapText="1"/>
    </xf>
    <xf numFmtId="164" fontId="31" fillId="0" borderId="32" xfId="1" applyFont="1" applyBorder="1" applyAlignment="1">
      <alignment vertical="top" wrapText="1"/>
    </xf>
    <xf numFmtId="164" fontId="31" fillId="0" borderId="29" xfId="1" applyFont="1" applyBorder="1" applyAlignment="1">
      <alignment vertical="top" wrapText="1"/>
    </xf>
    <xf numFmtId="1" fontId="9" fillId="2" borderId="3" xfId="2" applyNumberFormat="1" applyFont="1" applyFill="1" applyBorder="1" applyAlignment="1">
      <alignment horizontal="center" vertical="top"/>
    </xf>
    <xf numFmtId="49" fontId="10" fillId="2" borderId="3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0" fontId="9" fillId="0" borderId="3" xfId="2" applyFont="1" applyBorder="1" applyAlignment="1">
      <alignment horizontal="justify" vertical="top" wrapText="1"/>
    </xf>
    <xf numFmtId="49" fontId="9" fillId="2" borderId="3" xfId="2" applyNumberFormat="1" applyFont="1" applyFill="1" applyBorder="1" applyAlignment="1">
      <alignment horizontal="center" vertical="top"/>
    </xf>
    <xf numFmtId="0" fontId="24" fillId="2" borderId="1" xfId="2" applyFont="1" applyFill="1" applyBorder="1" applyAlignment="1">
      <alignment horizontal="center" vertical="top" wrapText="1"/>
    </xf>
    <xf numFmtId="0" fontId="34" fillId="0" borderId="1" xfId="0" applyFont="1" applyBorder="1" applyAlignment="1">
      <alignment horizontal="left" vertical="top" wrapText="1"/>
    </xf>
    <xf numFmtId="1" fontId="9" fillId="2" borderId="13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47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1" fontId="9" fillId="2" borderId="15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 wrapText="1"/>
    </xf>
    <xf numFmtId="164" fontId="16" fillId="0" borderId="3" xfId="1" applyFont="1" applyBorder="1" applyAlignment="1">
      <alignment horizontal="right" vertical="top" wrapText="1"/>
    </xf>
    <xf numFmtId="1" fontId="9" fillId="2" borderId="31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49" fontId="16" fillId="0" borderId="5" xfId="0" applyNumberFormat="1" applyFont="1" applyBorder="1"/>
    <xf numFmtId="49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5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164" fontId="24" fillId="0" borderId="3" xfId="0" applyNumberFormat="1" applyFont="1" applyBorder="1" applyAlignment="1">
      <alignment vertical="top" wrapText="1"/>
    </xf>
    <xf numFmtId="49" fontId="9" fillId="2" borderId="3" xfId="2" quotePrefix="1" applyNumberFormat="1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0" fontId="35" fillId="0" borderId="3" xfId="0" applyFont="1" applyBorder="1" applyAlignment="1">
      <alignment horizontal="left" vertical="top" wrapText="1"/>
    </xf>
    <xf numFmtId="164" fontId="16" fillId="0" borderId="3" xfId="1" applyFont="1" applyBorder="1" applyAlignment="1">
      <alignment horizontal="right" vertical="top"/>
    </xf>
    <xf numFmtId="164" fontId="16" fillId="0" borderId="28" xfId="1" applyFont="1" applyBorder="1" applyAlignment="1">
      <alignment horizontal="right" vertical="top" wrapText="1"/>
    </xf>
    <xf numFmtId="164" fontId="24" fillId="0" borderId="28" xfId="1" applyFont="1" applyBorder="1" applyAlignment="1">
      <alignment horizontal="right" vertical="top" wrapText="1"/>
    </xf>
    <xf numFmtId="49" fontId="9" fillId="2" borderId="15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49" fontId="9" fillId="3" borderId="25" xfId="0" applyNumberFormat="1" applyFont="1" applyFill="1" applyBorder="1" applyAlignment="1">
      <alignment horizontal="center" vertical="top" wrapText="1"/>
    </xf>
    <xf numFmtId="0" fontId="9" fillId="0" borderId="3" xfId="2" applyFont="1" applyBorder="1" applyAlignment="1">
      <alignment vertical="top" wrapText="1"/>
    </xf>
    <xf numFmtId="0" fontId="16" fillId="0" borderId="3" xfId="0" applyFont="1" applyBorder="1" applyAlignment="1">
      <alignment vertical="top"/>
    </xf>
    <xf numFmtId="49" fontId="9" fillId="3" borderId="3" xfId="0" applyNumberFormat="1" applyFont="1" applyFill="1" applyBorder="1" applyAlignment="1">
      <alignment horizontal="center" vertical="top" wrapText="1"/>
    </xf>
    <xf numFmtId="0" fontId="16" fillId="0" borderId="3" xfId="2" applyFont="1" applyBorder="1" applyAlignment="1">
      <alignment vertical="top" wrapText="1"/>
    </xf>
    <xf numFmtId="49" fontId="10" fillId="2" borderId="36" xfId="0" applyNumberFormat="1" applyFont="1" applyFill="1" applyBorder="1" applyAlignment="1">
      <alignment horizontal="center" vertical="top" wrapText="1"/>
    </xf>
    <xf numFmtId="49" fontId="10" fillId="2" borderId="37" xfId="0" applyNumberFormat="1" applyFont="1" applyFill="1" applyBorder="1" applyAlignment="1">
      <alignment horizontal="center" vertical="top" wrapText="1"/>
    </xf>
    <xf numFmtId="49" fontId="9" fillId="2" borderId="37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164" fontId="24" fillId="0" borderId="1" xfId="1" applyFont="1" applyBorder="1" applyAlignment="1">
      <alignment horizontal="right" vertical="top" wrapText="1"/>
    </xf>
    <xf numFmtId="49" fontId="10" fillId="2" borderId="35" xfId="0" applyNumberFormat="1" applyFont="1" applyFill="1" applyBorder="1" applyAlignment="1">
      <alignment horizontal="center" vertical="top" wrapText="1"/>
    </xf>
    <xf numFmtId="49" fontId="10" fillId="2" borderId="4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/>
    </xf>
    <xf numFmtId="164" fontId="24" fillId="0" borderId="4" xfId="1" applyFont="1" applyBorder="1" applyAlignment="1">
      <alignment horizontal="right" vertical="top" wrapText="1"/>
    </xf>
    <xf numFmtId="164" fontId="16" fillId="0" borderId="34" xfId="1" applyFont="1" applyBorder="1" applyAlignment="1">
      <alignment horizontal="right" vertical="top" wrapText="1"/>
    </xf>
    <xf numFmtId="0" fontId="35" fillId="0" borderId="4" xfId="0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wrapText="1"/>
    </xf>
    <xf numFmtId="0" fontId="16" fillId="0" borderId="3" xfId="2" applyFont="1" applyBorder="1" applyAlignment="1">
      <alignment horizontal="justify" vertical="top" wrapText="1"/>
    </xf>
    <xf numFmtId="0" fontId="35" fillId="0" borderId="3" xfId="0" applyFont="1" applyBorder="1" applyAlignment="1">
      <alignment horizontal="justify" vertical="top" wrapText="1"/>
    </xf>
    <xf numFmtId="164" fontId="24" fillId="0" borderId="3" xfId="1" applyFont="1" applyBorder="1" applyAlignment="1">
      <alignment horizontal="right" vertical="top"/>
    </xf>
    <xf numFmtId="164" fontId="16" fillId="0" borderId="5" xfId="1" applyFont="1" applyBorder="1" applyAlignment="1">
      <alignment horizontal="right" vertical="top"/>
    </xf>
    <xf numFmtId="164" fontId="16" fillId="0" borderId="29" xfId="1" applyFont="1" applyBorder="1" applyAlignment="1">
      <alignment horizontal="right" vertical="top" wrapText="1"/>
    </xf>
    <xf numFmtId="164" fontId="16" fillId="0" borderId="5" xfId="1" applyFont="1" applyBorder="1" applyAlignment="1">
      <alignment horizontal="right" vertical="top" wrapText="1"/>
    </xf>
    <xf numFmtId="1" fontId="9" fillId="2" borderId="5" xfId="2" applyNumberFormat="1" applyFont="1" applyFill="1" applyBorder="1" applyAlignment="1">
      <alignment horizontal="center" vertical="top"/>
    </xf>
    <xf numFmtId="49" fontId="9" fillId="2" borderId="5" xfId="2" quotePrefix="1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justify" vertical="top" wrapText="1"/>
    </xf>
    <xf numFmtId="164" fontId="24" fillId="0" borderId="29" xfId="1" applyFont="1" applyBorder="1" applyAlignment="1">
      <alignment horizontal="right" vertical="top" wrapText="1"/>
    </xf>
    <xf numFmtId="164" fontId="16" fillId="0" borderId="3" xfId="1" applyFont="1" applyBorder="1" applyAlignment="1">
      <alignment horizontal="right" vertical="center" wrapText="1"/>
    </xf>
    <xf numFmtId="49" fontId="9" fillId="2" borderId="3" xfId="2" applyNumberFormat="1" applyFont="1" applyFill="1" applyBorder="1" applyAlignment="1">
      <alignment horizontal="center" vertical="top" wrapText="1"/>
    </xf>
    <xf numFmtId="164" fontId="36" fillId="0" borderId="3" xfId="1" applyFont="1" applyBorder="1" applyAlignment="1">
      <alignment horizontal="right" vertical="top" wrapText="1"/>
    </xf>
    <xf numFmtId="49" fontId="9" fillId="2" borderId="3" xfId="2" quotePrefix="1" applyNumberFormat="1" applyFont="1" applyFill="1" applyBorder="1" applyAlignment="1">
      <alignment horizontal="center" wrapText="1"/>
    </xf>
    <xf numFmtId="1" fontId="9" fillId="2" borderId="3" xfId="0" applyNumberFormat="1" applyFont="1" applyFill="1" applyBorder="1" applyAlignment="1">
      <alignment horizontal="center" wrapText="1"/>
    </xf>
    <xf numFmtId="49" fontId="9" fillId="2" borderId="3" xfId="2" quotePrefix="1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164" fontId="24" fillId="0" borderId="5" xfId="1" applyFont="1" applyBorder="1" applyAlignment="1">
      <alignment horizontal="right" vertical="top"/>
    </xf>
    <xf numFmtId="1" fontId="9" fillId="2" borderId="36" xfId="2" applyNumberFormat="1" applyFont="1" applyFill="1" applyBorder="1" applyAlignment="1">
      <alignment horizontal="center" vertical="top"/>
    </xf>
    <xf numFmtId="1" fontId="9" fillId="2" borderId="37" xfId="2" applyNumberFormat="1" applyFont="1" applyFill="1" applyBorder="1" applyAlignment="1">
      <alignment horizontal="center" vertical="top"/>
    </xf>
    <xf numFmtId="0" fontId="10" fillId="0" borderId="38" xfId="0" applyFont="1" applyBorder="1" applyAlignment="1">
      <alignment horizontal="left" vertical="top" wrapText="1"/>
    </xf>
    <xf numFmtId="164" fontId="24" fillId="0" borderId="48" xfId="1" applyFont="1" applyBorder="1" applyAlignment="1">
      <alignment horizontal="right" vertical="top" wrapText="1"/>
    </xf>
    <xf numFmtId="1" fontId="10" fillId="0" borderId="4" xfId="2" applyNumberFormat="1" applyFont="1" applyBorder="1" applyAlignment="1">
      <alignment horizontal="center" vertical="top"/>
    </xf>
    <xf numFmtId="0" fontId="10" fillId="0" borderId="4" xfId="2" applyFont="1" applyBorder="1" applyAlignment="1">
      <alignment vertical="top"/>
    </xf>
    <xf numFmtId="164" fontId="16" fillId="0" borderId="4" xfId="1" applyFont="1" applyBorder="1" applyAlignment="1">
      <alignment horizontal="right" vertical="top"/>
    </xf>
    <xf numFmtId="1" fontId="10" fillId="0" borderId="3" xfId="2" applyNumberFormat="1" applyFont="1" applyBorder="1" applyAlignment="1">
      <alignment horizontal="center" vertical="top"/>
    </xf>
    <xf numFmtId="0" fontId="10" fillId="0" borderId="3" xfId="2" applyFont="1" applyBorder="1" applyAlignment="1">
      <alignment horizontal="left" vertical="top" wrapText="1"/>
    </xf>
    <xf numFmtId="0" fontId="9" fillId="0" borderId="3" xfId="2" applyFont="1" applyBorder="1" applyAlignment="1">
      <alignment horizontal="left" vertical="top" wrapText="1"/>
    </xf>
    <xf numFmtId="0" fontId="9" fillId="0" borderId="5" xfId="2" applyFont="1" applyBorder="1" applyAlignment="1">
      <alignment vertical="top" wrapText="1"/>
    </xf>
    <xf numFmtId="164" fontId="24" fillId="0" borderId="3" xfId="1" applyFont="1" applyBorder="1" applyAlignment="1">
      <alignment horizontal="right" vertical="top" wrapText="1"/>
    </xf>
    <xf numFmtId="164" fontId="16" fillId="0" borderId="41" xfId="1" applyFont="1" applyBorder="1" applyAlignment="1">
      <alignment horizontal="right" vertical="top" wrapText="1"/>
    </xf>
    <xf numFmtId="0" fontId="10" fillId="0" borderId="4" xfId="2" applyFont="1" applyBorder="1" applyAlignment="1">
      <alignment horizontal="left" vertical="top" wrapText="1"/>
    </xf>
    <xf numFmtId="164" fontId="24" fillId="0" borderId="5" xfId="1" applyFont="1" applyBorder="1" applyAlignment="1">
      <alignment horizontal="right" vertical="top" wrapText="1"/>
    </xf>
    <xf numFmtId="164" fontId="16" fillId="0" borderId="11" xfId="1" applyFont="1" applyBorder="1" applyAlignment="1">
      <alignment horizontal="right" vertical="top" wrapText="1"/>
    </xf>
    <xf numFmtId="49" fontId="24" fillId="0" borderId="36" xfId="0" applyNumberFormat="1" applyFont="1" applyBorder="1" applyAlignment="1">
      <alignment vertical="top"/>
    </xf>
    <xf numFmtId="49" fontId="24" fillId="0" borderId="37" xfId="0" applyNumberFormat="1" applyFont="1" applyBorder="1" applyAlignment="1">
      <alignment vertical="top"/>
    </xf>
    <xf numFmtId="49" fontId="16" fillId="0" borderId="37" xfId="0" applyNumberFormat="1" applyFont="1" applyBorder="1" applyAlignment="1">
      <alignment vertical="top"/>
    </xf>
    <xf numFmtId="0" fontId="34" fillId="0" borderId="37" xfId="0" applyFont="1" applyBorder="1" applyAlignment="1">
      <alignment horizontal="left" vertical="top" wrapText="1"/>
    </xf>
    <xf numFmtId="164" fontId="24" fillId="0" borderId="37" xfId="1" applyFont="1" applyBorder="1" applyAlignment="1">
      <alignment horizontal="right" vertical="top"/>
    </xf>
    <xf numFmtId="1" fontId="10" fillId="0" borderId="4" xfId="2" applyNumberFormat="1" applyFont="1" applyBorder="1" applyAlignment="1">
      <alignment horizontal="center"/>
    </xf>
    <xf numFmtId="0" fontId="10" fillId="0" borderId="4" xfId="2" applyFont="1" applyBorder="1"/>
    <xf numFmtId="0" fontId="37" fillId="0" borderId="4" xfId="0" applyFont="1" applyBorder="1"/>
    <xf numFmtId="1" fontId="10" fillId="0" borderId="3" xfId="2" applyNumberFormat="1" applyFont="1" applyBorder="1" applyAlignment="1">
      <alignment horizontal="center"/>
    </xf>
    <xf numFmtId="0" fontId="10" fillId="0" borderId="3" xfId="2" applyFont="1" applyBorder="1" applyAlignment="1">
      <alignment horizontal="justify" vertical="center" wrapText="1"/>
    </xf>
    <xf numFmtId="0" fontId="16" fillId="0" borderId="3" xfId="0" applyFont="1" applyBorder="1"/>
    <xf numFmtId="1" fontId="9" fillId="2" borderId="3" xfId="2" applyNumberFormat="1" applyFont="1" applyFill="1" applyBorder="1" applyAlignment="1">
      <alignment horizontal="center"/>
    </xf>
    <xf numFmtId="0" fontId="9" fillId="0" borderId="3" xfId="2" applyFont="1" applyBorder="1" applyAlignment="1">
      <alignment horizontal="justify" vertical="center" wrapText="1"/>
    </xf>
    <xf numFmtId="0" fontId="9" fillId="0" borderId="3" xfId="2" applyFont="1" applyBorder="1"/>
    <xf numFmtId="0" fontId="24" fillId="0" borderId="3" xfId="2" applyFont="1" applyBorder="1" applyAlignment="1">
      <alignment horizontal="left"/>
    </xf>
    <xf numFmtId="1" fontId="9" fillId="0" borderId="3" xfId="2" applyNumberFormat="1" applyFont="1" applyBorder="1" applyAlignment="1">
      <alignment horizontal="center"/>
    </xf>
    <xf numFmtId="0" fontId="16" fillId="0" borderId="3" xfId="2" applyFont="1" applyBorder="1"/>
    <xf numFmtId="164" fontId="16" fillId="0" borderId="49" xfId="1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24" fillId="0" borderId="3" xfId="2" applyFont="1" applyBorder="1"/>
    <xf numFmtId="164" fontId="16" fillId="0" borderId="3" xfId="0" applyNumberFormat="1" applyFont="1" applyBorder="1"/>
    <xf numFmtId="1" fontId="9" fillId="0" borderId="5" xfId="2" applyNumberFormat="1" applyFont="1" applyBorder="1" applyAlignment="1">
      <alignment horizontal="center"/>
    </xf>
    <xf numFmtId="0" fontId="16" fillId="0" borderId="5" xfId="2" applyFont="1" applyBorder="1"/>
    <xf numFmtId="0" fontId="16" fillId="0" borderId="36" xfId="0" applyFont="1" applyBorder="1"/>
    <xf numFmtId="0" fontId="16" fillId="0" borderId="37" xfId="0" applyFont="1" applyBorder="1"/>
    <xf numFmtId="0" fontId="34" fillId="0" borderId="37" xfId="0" applyFont="1" applyBorder="1" applyAlignment="1">
      <alignment horizontal="right" vertical="center" wrapText="1"/>
    </xf>
    <xf numFmtId="0" fontId="34" fillId="0" borderId="37" xfId="0" applyFont="1" applyBorder="1" applyAlignment="1">
      <alignment horizontal="left" vertical="center" wrapText="1"/>
    </xf>
    <xf numFmtId="0" fontId="16" fillId="0" borderId="4" xfId="0" applyFont="1" applyBorder="1"/>
    <xf numFmtId="0" fontId="24" fillId="0" borderId="4" xfId="0" applyFont="1" applyBorder="1" applyAlignment="1">
      <alignment horizontal="right" wrapText="1"/>
    </xf>
    <xf numFmtId="0" fontId="24" fillId="0" borderId="4" xfId="0" applyFont="1" applyBorder="1" applyAlignment="1">
      <alignment horizontal="left" wrapText="1"/>
    </xf>
    <xf numFmtId="164" fontId="24" fillId="0" borderId="11" xfId="1" applyFont="1" applyBorder="1" applyAlignment="1">
      <alignment horizontal="right" vertical="top" wrapText="1"/>
    </xf>
    <xf numFmtId="1" fontId="38" fillId="0" borderId="3" xfId="2" applyNumberFormat="1" applyFont="1" applyBorder="1" applyAlignment="1">
      <alignment horizontal="center"/>
    </xf>
    <xf numFmtId="0" fontId="15" fillId="0" borderId="3" xfId="2" applyFont="1" applyBorder="1"/>
    <xf numFmtId="49" fontId="24" fillId="0" borderId="13" xfId="0" applyNumberFormat="1" applyFont="1" applyBorder="1" applyAlignment="1">
      <alignment horizontal="left"/>
    </xf>
    <xf numFmtId="49" fontId="16" fillId="0" borderId="2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164" fontId="16" fillId="0" borderId="2" xfId="1" applyFont="1" applyBorder="1" applyAlignment="1" applyProtection="1">
      <alignment wrapText="1"/>
      <protection locked="0"/>
    </xf>
    <xf numFmtId="164" fontId="16" fillId="0" borderId="32" xfId="1" applyFont="1" applyBorder="1" applyAlignment="1" applyProtection="1">
      <protection locked="0"/>
    </xf>
    <xf numFmtId="164" fontId="16" fillId="0" borderId="2" xfId="1" applyFont="1" applyBorder="1" applyAlignment="1" applyProtection="1">
      <protection locked="0"/>
    </xf>
    <xf numFmtId="49" fontId="24" fillId="0" borderId="15" xfId="0" applyNumberFormat="1" applyFont="1" applyBorder="1" applyAlignment="1">
      <alignment horizontal="left"/>
    </xf>
    <xf numFmtId="49" fontId="16" fillId="0" borderId="3" xfId="0" applyNumberFormat="1" applyFont="1" applyBorder="1" applyAlignment="1">
      <alignment horizontal="center" vertical="center"/>
    </xf>
    <xf numFmtId="164" fontId="16" fillId="0" borderId="3" xfId="1" applyFont="1" applyBorder="1" applyAlignment="1" applyProtection="1">
      <protection locked="0"/>
    </xf>
    <xf numFmtId="164" fontId="16" fillId="0" borderId="28" xfId="1" applyFont="1" applyBorder="1" applyAlignment="1" applyProtection="1">
      <protection locked="0"/>
    </xf>
    <xf numFmtId="0" fontId="24" fillId="0" borderId="3" xfId="0" applyFont="1" applyBorder="1"/>
    <xf numFmtId="164" fontId="24" fillId="0" borderId="3" xfId="1" applyFont="1" applyBorder="1" applyAlignment="1" applyProtection="1">
      <protection locked="0"/>
    </xf>
    <xf numFmtId="164" fontId="16" fillId="0" borderId="3" xfId="1" applyFont="1" applyBorder="1" applyAlignment="1" applyProtection="1">
      <alignment vertical="top"/>
      <protection locked="0"/>
    </xf>
    <xf numFmtId="164" fontId="16" fillId="0" borderId="28" xfId="1" applyFont="1" applyBorder="1" applyAlignment="1" applyProtection="1">
      <alignment vertical="top"/>
      <protection locked="0"/>
    </xf>
    <xf numFmtId="164" fontId="24" fillId="0" borderId="28" xfId="1" applyFont="1" applyBorder="1" applyAlignment="1" applyProtection="1">
      <protection locked="0"/>
    </xf>
    <xf numFmtId="0" fontId="16" fillId="0" borderId="3" xfId="0" applyFont="1" applyBorder="1" applyAlignment="1">
      <alignment wrapText="1"/>
    </xf>
    <xf numFmtId="49" fontId="24" fillId="0" borderId="18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 wrapText="1"/>
    </xf>
    <xf numFmtId="0" fontId="16" fillId="0" borderId="7" xfId="0" applyFont="1" applyBorder="1"/>
    <xf numFmtId="164" fontId="16" fillId="0" borderId="7" xfId="1" applyFont="1" applyBorder="1" applyAlignment="1" applyProtection="1">
      <protection locked="0"/>
    </xf>
    <xf numFmtId="164" fontId="16" fillId="0" borderId="42" xfId="1" applyFont="1" applyBorder="1" applyAlignment="1" applyProtection="1">
      <protection locked="0"/>
    </xf>
    <xf numFmtId="49" fontId="24" fillId="0" borderId="12" xfId="0" applyNumberFormat="1" applyFont="1" applyBorder="1" applyAlignment="1">
      <alignment horizontal="left"/>
    </xf>
    <xf numFmtId="49" fontId="24" fillId="0" borderId="12" xfId="0" applyNumberFormat="1" applyFont="1" applyBorder="1" applyAlignment="1">
      <alignment horizontal="center" vertical="center"/>
    </xf>
    <xf numFmtId="0" fontId="24" fillId="0" borderId="12" xfId="0" applyFont="1" applyBorder="1"/>
    <xf numFmtId="164" fontId="24" fillId="0" borderId="12" xfId="1" applyFont="1" applyBorder="1" applyAlignment="1" applyProtection="1">
      <protection locked="0"/>
    </xf>
    <xf numFmtId="49" fontId="16" fillId="0" borderId="13" xfId="0" applyNumberFormat="1" applyFont="1" applyBorder="1" applyAlignment="1">
      <alignment horizontal="left"/>
    </xf>
    <xf numFmtId="0" fontId="24" fillId="0" borderId="2" xfId="0" applyFont="1" applyBorder="1"/>
    <xf numFmtId="164" fontId="24" fillId="0" borderId="2" xfId="1" applyFont="1" applyBorder="1" applyAlignment="1" applyProtection="1">
      <protection locked="0"/>
    </xf>
    <xf numFmtId="164" fontId="16" fillId="0" borderId="2" xfId="1" applyFont="1" applyBorder="1" applyAlignment="1" applyProtection="1">
      <alignment vertical="top"/>
      <protection locked="0"/>
    </xf>
    <xf numFmtId="164" fontId="16" fillId="0" borderId="32" xfId="1" applyFont="1" applyBorder="1" applyAlignment="1" applyProtection="1">
      <alignment vertical="top"/>
      <protection locked="0"/>
    </xf>
    <xf numFmtId="164" fontId="24" fillId="0" borderId="50" xfId="1" applyFont="1" applyBorder="1" applyAlignment="1" applyProtection="1">
      <protection locked="0"/>
    </xf>
    <xf numFmtId="164" fontId="24" fillId="0" borderId="1" xfId="1" applyFont="1" applyBorder="1" applyAlignment="1" applyProtection="1">
      <protection locked="0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49" fontId="24" fillId="0" borderId="38" xfId="0" applyNumberFormat="1" applyFont="1" applyBorder="1" applyAlignment="1" applyProtection="1">
      <alignment horizontal="left"/>
      <protection locked="0"/>
    </xf>
    <xf numFmtId="49" fontId="24" fillId="0" borderId="10" xfId="0" applyNumberFormat="1" applyFont="1" applyBorder="1" applyAlignment="1" applyProtection="1">
      <alignment horizontal="left"/>
      <protection locked="0"/>
    </xf>
    <xf numFmtId="164" fontId="16" fillId="0" borderId="4" xfId="1" applyFont="1" applyBorder="1" applyAlignment="1" applyProtection="1">
      <protection locked="0"/>
    </xf>
    <xf numFmtId="10" fontId="24" fillId="0" borderId="10" xfId="0" applyNumberFormat="1" applyFont="1" applyBorder="1" applyAlignment="1" applyProtection="1">
      <alignment horizontal="center"/>
      <protection locked="0"/>
    </xf>
    <xf numFmtId="164" fontId="16" fillId="0" borderId="5" xfId="1" applyFont="1" applyBorder="1" applyAlignment="1" applyProtection="1">
      <protection locked="0"/>
    </xf>
    <xf numFmtId="49" fontId="24" fillId="0" borderId="13" xfId="0" applyNumberFormat="1" applyFont="1" applyBorder="1" applyAlignment="1" applyProtection="1">
      <alignment horizontal="center"/>
      <protection locked="0"/>
    </xf>
    <xf numFmtId="0" fontId="16" fillId="0" borderId="2" xfId="0" applyFont="1" applyBorder="1"/>
    <xf numFmtId="49" fontId="24" fillId="0" borderId="15" xfId="0" applyNumberFormat="1" applyFont="1" applyBorder="1" applyAlignment="1" applyProtection="1">
      <alignment horizont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left" vertical="top" wrapText="1"/>
    </xf>
    <xf numFmtId="49" fontId="24" fillId="0" borderId="31" xfId="0" applyNumberFormat="1" applyFont="1" applyBorder="1" applyAlignment="1" applyProtection="1">
      <alignment horizont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0" fontId="16" fillId="0" borderId="5" xfId="0" applyFont="1" applyBorder="1"/>
    <xf numFmtId="49" fontId="24" fillId="0" borderId="1" xfId="0" applyNumberFormat="1" applyFont="1" applyBorder="1" applyAlignment="1" applyProtection="1">
      <alignment horizontal="left"/>
      <protection locked="0"/>
    </xf>
    <xf numFmtId="0" fontId="24" fillId="0" borderId="1" xfId="0" applyFont="1" applyBorder="1" applyProtection="1">
      <protection locked="0"/>
    </xf>
    <xf numFmtId="49" fontId="16" fillId="0" borderId="35" xfId="0" applyNumberFormat="1" applyFont="1" applyBorder="1" applyAlignment="1" applyProtection="1">
      <alignment horizont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0" fontId="16" fillId="0" borderId="4" xfId="0" applyFont="1" applyBorder="1" applyProtection="1">
      <protection locked="0"/>
    </xf>
    <xf numFmtId="49" fontId="16" fillId="0" borderId="15" xfId="0" applyNumberFormat="1" applyFont="1" applyBorder="1" applyAlignment="1" applyProtection="1">
      <alignment horizontal="center"/>
      <protection locked="0"/>
    </xf>
    <xf numFmtId="0" fontId="16" fillId="0" borderId="3" xfId="0" applyFont="1" applyBorder="1" applyProtection="1">
      <protection locked="0"/>
    </xf>
    <xf numFmtId="49" fontId="16" fillId="0" borderId="31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Protection="1">
      <protection locked="0"/>
    </xf>
    <xf numFmtId="0" fontId="17" fillId="2" borderId="12" xfId="2" applyFont="1" applyFill="1" applyBorder="1" applyAlignment="1">
      <alignment horizontal="center" vertical="top" wrapText="1"/>
    </xf>
    <xf numFmtId="0" fontId="31" fillId="2" borderId="12" xfId="2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top" wrapText="1"/>
    </xf>
    <xf numFmtId="1" fontId="3" fillId="2" borderId="45" xfId="0" applyNumberFormat="1" applyFont="1" applyFill="1" applyBorder="1" applyAlignment="1">
      <alignment horizontal="center" vertical="top" wrapText="1"/>
    </xf>
    <xf numFmtId="49" fontId="5" fillId="2" borderId="46" xfId="0" applyNumberFormat="1" applyFont="1" applyFill="1" applyBorder="1" applyAlignment="1">
      <alignment horizontal="center" vertical="center" wrapText="1"/>
    </xf>
    <xf numFmtId="49" fontId="3" fillId="2" borderId="46" xfId="0" applyNumberFormat="1" applyFont="1" applyFill="1" applyBorder="1" applyAlignment="1">
      <alignment horizontal="center" vertical="top" wrapText="1"/>
    </xf>
    <xf numFmtId="0" fontId="5" fillId="0" borderId="46" xfId="0" applyFont="1" applyBorder="1" applyAlignment="1">
      <alignment horizontal="left" vertical="top" wrapText="1"/>
    </xf>
    <xf numFmtId="164" fontId="31" fillId="0" borderId="51" xfId="1" applyFont="1" applyBorder="1" applyAlignment="1">
      <alignment horizontal="right" vertical="top" wrapText="1"/>
    </xf>
    <xf numFmtId="1" fontId="2" fillId="2" borderId="18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164" fontId="28" fillId="0" borderId="7" xfId="1" applyFont="1" applyBorder="1" applyAlignment="1">
      <alignment horizontal="left" vertical="center"/>
    </xf>
    <xf numFmtId="164" fontId="28" fillId="0" borderId="42" xfId="1" applyFont="1" applyBorder="1" applyAlignment="1">
      <alignment horizontal="left" vertical="center"/>
    </xf>
    <xf numFmtId="164" fontId="16" fillId="0" borderId="28" xfId="1" applyFont="1" applyBorder="1" applyAlignment="1">
      <alignment horizontal="right" vertical="center" wrapText="1"/>
    </xf>
    <xf numFmtId="164" fontId="12" fillId="0" borderId="3" xfId="1" applyFont="1" applyBorder="1" applyAlignment="1">
      <alignment vertical="top" wrapText="1"/>
    </xf>
    <xf numFmtId="164" fontId="7" fillId="0" borderId="1" xfId="1" applyFont="1" applyBorder="1" applyAlignment="1">
      <alignment vertical="top" wrapText="1"/>
    </xf>
    <xf numFmtId="43" fontId="16" fillId="0" borderId="3" xfId="0" applyNumberFormat="1" applyFont="1" applyBorder="1"/>
    <xf numFmtId="164" fontId="39" fillId="0" borderId="4" xfId="0" applyNumberFormat="1" applyFont="1" applyBorder="1"/>
    <xf numFmtId="0" fontId="40" fillId="2" borderId="3" xfId="0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left" vertical="center" wrapText="1"/>
    </xf>
    <xf numFmtId="164" fontId="16" fillId="0" borderId="3" xfId="1" applyFont="1" applyBorder="1" applyAlignment="1">
      <alignment vertical="top" wrapText="1"/>
    </xf>
    <xf numFmtId="164" fontId="16" fillId="0" borderId="28" xfId="1" applyFont="1" applyBorder="1" applyAlignment="1">
      <alignment horizontal="right" wrapText="1"/>
    </xf>
    <xf numFmtId="0" fontId="35" fillId="0" borderId="3" xfId="0" applyFont="1" applyBorder="1" applyAlignment="1">
      <alignment horizontal="left" vertical="center" wrapText="1"/>
    </xf>
    <xf numFmtId="164" fontId="36" fillId="0" borderId="28" xfId="1" applyFont="1" applyBorder="1" applyAlignment="1">
      <alignment horizontal="right" wrapText="1"/>
    </xf>
    <xf numFmtId="0" fontId="6" fillId="0" borderId="14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164" fontId="39" fillId="0" borderId="0" xfId="1" applyFont="1" applyBorder="1" applyAlignment="1" applyProtection="1">
      <alignment horizontal="center" vertical="center"/>
      <protection locked="0"/>
    </xf>
    <xf numFmtId="164" fontId="24" fillId="0" borderId="0" xfId="1" applyFont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164" fontId="24" fillId="0" borderId="0" xfId="1" applyFont="1" applyBorder="1" applyAlignment="1" applyProtection="1">
      <protection locked="0"/>
    </xf>
    <xf numFmtId="164" fontId="39" fillId="0" borderId="0" xfId="1" applyFont="1" applyBorder="1" applyAlignment="1" applyProtection="1">
      <protection locked="0"/>
    </xf>
    <xf numFmtId="49" fontId="24" fillId="0" borderId="52" xfId="0" applyNumberFormat="1" applyFont="1" applyBorder="1" applyAlignment="1" applyProtection="1">
      <alignment horizontal="left"/>
      <protection locked="0"/>
    </xf>
    <xf numFmtId="49" fontId="24" fillId="0" borderId="54" xfId="0" applyNumberFormat="1" applyFont="1" applyBorder="1" applyAlignment="1" applyProtection="1">
      <alignment horizontal="left"/>
      <protection locked="0"/>
    </xf>
    <xf numFmtId="10" fontId="24" fillId="0" borderId="54" xfId="0" applyNumberFormat="1" applyFont="1" applyBorder="1" applyAlignment="1" applyProtection="1">
      <alignment horizontal="center"/>
      <protection locked="0"/>
    </xf>
    <xf numFmtId="10" fontId="24" fillId="0" borderId="0" xfId="0" applyNumberFormat="1" applyFont="1" applyAlignment="1" applyProtection="1">
      <alignment horizontal="center"/>
      <protection locked="0"/>
    </xf>
    <xf numFmtId="49" fontId="24" fillId="0" borderId="5" xfId="0" applyNumberFormat="1" applyFont="1" applyBorder="1" applyAlignment="1" applyProtection="1">
      <alignment horizontal="left"/>
      <protection locked="0"/>
    </xf>
    <xf numFmtId="10" fontId="24" fillId="0" borderId="5" xfId="0" applyNumberFormat="1" applyFont="1" applyBorder="1" applyAlignment="1" applyProtection="1">
      <alignment horizontal="center"/>
      <protection locked="0"/>
    </xf>
    <xf numFmtId="49" fontId="24" fillId="0" borderId="36" xfId="0" applyNumberFormat="1" applyFont="1" applyBorder="1" applyAlignment="1" applyProtection="1">
      <alignment horizontal="center"/>
      <protection locked="0"/>
    </xf>
    <xf numFmtId="164" fontId="39" fillId="0" borderId="37" xfId="1" applyFont="1" applyBorder="1" applyAlignment="1" applyProtection="1">
      <alignment horizontal="center" vertical="center"/>
      <protection locked="0"/>
    </xf>
    <xf numFmtId="164" fontId="24" fillId="0" borderId="37" xfId="1" applyFont="1" applyBorder="1" applyAlignment="1" applyProtection="1">
      <alignment horizontal="center" vertical="center"/>
      <protection locked="0"/>
    </xf>
    <xf numFmtId="49" fontId="24" fillId="0" borderId="37" xfId="0" applyNumberFormat="1" applyFont="1" applyBorder="1" applyAlignment="1" applyProtection="1">
      <alignment horizontal="center"/>
      <protection locked="0"/>
    </xf>
    <xf numFmtId="164" fontId="24" fillId="0" borderId="37" xfId="1" applyFont="1" applyBorder="1" applyAlignment="1" applyProtection="1">
      <protection locked="0"/>
    </xf>
    <xf numFmtId="164" fontId="39" fillId="0" borderId="37" xfId="1" applyFont="1" applyBorder="1" applyAlignment="1" applyProtection="1">
      <protection locked="0"/>
    </xf>
    <xf numFmtId="10" fontId="24" fillId="0" borderId="43" xfId="0" applyNumberFormat="1" applyFont="1" applyBorder="1" applyAlignment="1" applyProtection="1">
      <alignment horizontal="center"/>
      <protection locked="0"/>
    </xf>
    <xf numFmtId="164" fontId="52" fillId="0" borderId="3" xfId="1" applyFont="1" applyBorder="1" applyAlignment="1">
      <alignment horizontal="right" vertical="top"/>
    </xf>
    <xf numFmtId="164" fontId="52" fillId="0" borderId="48" xfId="1" applyFont="1" applyBorder="1" applyAlignment="1">
      <alignment horizontal="right" vertical="top" wrapText="1"/>
    </xf>
    <xf numFmtId="164" fontId="31" fillId="4" borderId="28" xfId="1" applyFont="1" applyFill="1" applyBorder="1" applyAlignment="1">
      <alignment horizontal="left" vertical="center"/>
    </xf>
    <xf numFmtId="1" fontId="2" fillId="4" borderId="15" xfId="0" applyNumberFormat="1" applyFont="1" applyFill="1" applyBorder="1" applyAlignment="1">
      <alignment horizontal="center" vertical="top" wrapText="1"/>
    </xf>
    <xf numFmtId="164" fontId="5" fillId="0" borderId="37" xfId="1" applyFont="1" applyBorder="1" applyAlignment="1">
      <alignment vertical="top" wrapText="1"/>
    </xf>
    <xf numFmtId="164" fontId="7" fillId="0" borderId="37" xfId="1" applyFont="1" applyBorder="1" applyAlignment="1">
      <alignment vertical="top" wrapText="1"/>
    </xf>
    <xf numFmtId="164" fontId="5" fillId="0" borderId="43" xfId="1" applyFont="1" applyBorder="1" applyAlignment="1">
      <alignment vertical="top" wrapText="1"/>
    </xf>
    <xf numFmtId="164" fontId="31" fillId="4" borderId="3" xfId="1" applyFont="1" applyFill="1" applyBorder="1" applyAlignment="1">
      <alignment horizontal="right" wrapText="1"/>
    </xf>
    <xf numFmtId="164" fontId="31" fillId="4" borderId="28" xfId="1" applyFont="1" applyFill="1" applyBorder="1" applyAlignment="1">
      <alignment vertical="top" wrapText="1"/>
    </xf>
    <xf numFmtId="0" fontId="53" fillId="0" borderId="3" xfId="0" applyFont="1" applyBorder="1" applyAlignment="1">
      <alignment horizontal="left" vertical="top" wrapText="1"/>
    </xf>
    <xf numFmtId="0" fontId="20" fillId="4" borderId="15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164" fontId="31" fillId="4" borderId="3" xfId="1" applyFont="1" applyFill="1" applyBorder="1" applyAlignment="1">
      <alignment horizontal="right" vertical="center" wrapText="1"/>
    </xf>
    <xf numFmtId="164" fontId="0" fillId="0" borderId="3" xfId="0" applyNumberFormat="1" applyBorder="1"/>
    <xf numFmtId="1" fontId="2" fillId="4" borderId="3" xfId="2" applyNumberFormat="1" applyFont="1" applyFill="1" applyBorder="1" applyAlignment="1">
      <alignment horizontal="center"/>
    </xf>
    <xf numFmtId="164" fontId="31" fillId="4" borderId="3" xfId="1" applyFont="1" applyFill="1" applyBorder="1" applyAlignment="1">
      <alignment horizontal="right" vertical="top" wrapText="1"/>
    </xf>
    <xf numFmtId="164" fontId="31" fillId="4" borderId="28" xfId="1" applyFont="1" applyFill="1" applyBorder="1" applyAlignment="1">
      <alignment horizontal="right" vertical="top" wrapText="1"/>
    </xf>
    <xf numFmtId="164" fontId="28" fillId="0" borderId="24" xfId="1" applyFont="1" applyBorder="1" applyAlignment="1">
      <alignment horizontal="right" wrapText="1"/>
    </xf>
    <xf numFmtId="49" fontId="33" fillId="2" borderId="3" xfId="0" applyNumberFormat="1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164" fontId="28" fillId="0" borderId="28" xfId="1" applyFont="1" applyBorder="1" applyAlignment="1">
      <alignment horizontal="center" vertical="center" wrapText="1"/>
    </xf>
    <xf numFmtId="164" fontId="31" fillId="4" borderId="3" xfId="1" applyFont="1" applyFill="1" applyBorder="1" applyAlignment="1">
      <alignment horizontal="center" vertical="center" wrapText="1"/>
    </xf>
    <xf numFmtId="164" fontId="16" fillId="0" borderId="3" xfId="1" applyFont="1" applyBorder="1" applyAlignment="1">
      <alignment vertical="center" wrapText="1"/>
    </xf>
    <xf numFmtId="164" fontId="28" fillId="0" borderId="7" xfId="1" applyFont="1" applyBorder="1" applyAlignment="1">
      <alignment horizontal="right" vertical="center" wrapText="1"/>
    </xf>
    <xf numFmtId="164" fontId="54" fillId="0" borderId="1" xfId="1" applyFont="1" applyBorder="1" applyAlignment="1">
      <alignment horizontal="right"/>
    </xf>
    <xf numFmtId="164" fontId="30" fillId="0" borderId="28" xfId="1" applyFont="1" applyBorder="1" applyAlignment="1">
      <alignment horizontal="right" wrapText="1"/>
    </xf>
    <xf numFmtId="164" fontId="31" fillId="4" borderId="28" xfId="1" applyFont="1" applyFill="1" applyBorder="1" applyAlignment="1">
      <alignment horizontal="right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164" fontId="31" fillId="0" borderId="43" xfId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0" fontId="10" fillId="0" borderId="3" xfId="2" applyFont="1" applyBorder="1" applyAlignment="1">
      <alignment vertical="top" wrapText="1"/>
    </xf>
    <xf numFmtId="164" fontId="24" fillId="4" borderId="29" xfId="1" applyFont="1" applyFill="1" applyBorder="1" applyAlignment="1">
      <alignment horizontal="right" vertical="top" wrapText="1"/>
    </xf>
    <xf numFmtId="1" fontId="9" fillId="4" borderId="3" xfId="2" applyNumberFormat="1" applyFont="1" applyFill="1" applyBorder="1" applyAlignment="1">
      <alignment horizontal="center" vertical="top"/>
    </xf>
    <xf numFmtId="164" fontId="39" fillId="0" borderId="29" xfId="1" applyFont="1" applyBorder="1" applyAlignment="1">
      <alignment horizontal="right" vertical="top" wrapText="1"/>
    </xf>
    <xf numFmtId="164" fontId="39" fillId="0" borderId="5" xfId="1" applyFont="1" applyBorder="1" applyAlignment="1">
      <alignment horizontal="right" vertical="top"/>
    </xf>
    <xf numFmtId="164" fontId="39" fillId="4" borderId="29" xfId="1" applyFont="1" applyFill="1" applyBorder="1" applyAlignment="1">
      <alignment horizontal="right" vertical="top" wrapText="1"/>
    </xf>
    <xf numFmtId="1" fontId="9" fillId="4" borderId="5" xfId="2" applyNumberFormat="1" applyFont="1" applyFill="1" applyBorder="1" applyAlignment="1">
      <alignment horizontal="center" vertical="top"/>
    </xf>
    <xf numFmtId="164" fontId="24" fillId="4" borderId="28" xfId="1" applyFont="1" applyFill="1" applyBorder="1" applyAlignment="1">
      <alignment horizontal="right" vertical="top" wrapText="1"/>
    </xf>
    <xf numFmtId="164" fontId="39" fillId="0" borderId="3" xfId="1" applyFont="1" applyBorder="1" applyAlignment="1">
      <alignment horizontal="right" vertical="top" wrapText="1"/>
    </xf>
    <xf numFmtId="164" fontId="39" fillId="0" borderId="28" xfId="1" applyFont="1" applyBorder="1" applyAlignment="1">
      <alignment horizontal="right" vertical="top" wrapText="1"/>
    </xf>
    <xf numFmtId="164" fontId="36" fillId="0" borderId="28" xfId="1" applyFont="1" applyBorder="1" applyAlignment="1">
      <alignment horizontal="right" vertical="top" wrapText="1"/>
    </xf>
    <xf numFmtId="164" fontId="36" fillId="0" borderId="3" xfId="1" applyFont="1" applyBorder="1" applyAlignment="1">
      <alignment horizontal="right" vertical="top"/>
    </xf>
    <xf numFmtId="164" fontId="39" fillId="0" borderId="3" xfId="1" applyFont="1" applyBorder="1" applyAlignment="1">
      <alignment horizontal="right" vertical="top"/>
    </xf>
    <xf numFmtId="164" fontId="39" fillId="4" borderId="28" xfId="1" applyFont="1" applyFill="1" applyBorder="1" applyAlignment="1">
      <alignment horizontal="right" vertical="top" wrapText="1"/>
    </xf>
    <xf numFmtId="1" fontId="59" fillId="0" borderId="3" xfId="2" applyNumberFormat="1" applyFont="1" applyBorder="1" applyAlignment="1">
      <alignment horizontal="center" vertical="top"/>
    </xf>
    <xf numFmtId="0" fontId="10" fillId="0" borderId="3" xfId="2" applyFont="1" applyBorder="1" applyAlignment="1">
      <alignment horizontal="justify" vertical="top" wrapText="1"/>
    </xf>
    <xf numFmtId="0" fontId="59" fillId="0" borderId="3" xfId="2" applyFont="1" applyBorder="1" applyAlignment="1">
      <alignment horizontal="justify" vertical="top" wrapText="1"/>
    </xf>
    <xf numFmtId="0" fontId="34" fillId="0" borderId="5" xfId="0" applyFont="1" applyBorder="1" applyAlignment="1">
      <alignment horizontal="left" vertical="top" wrapText="1"/>
    </xf>
    <xf numFmtId="1" fontId="9" fillId="4" borderId="15" xfId="0" applyNumberFormat="1" applyFont="1" applyFill="1" applyBorder="1" applyAlignment="1">
      <alignment horizontal="center" vertical="top" wrapText="1"/>
    </xf>
    <xf numFmtId="164" fontId="24" fillId="4" borderId="11" xfId="1" applyFont="1" applyFill="1" applyBorder="1" applyAlignment="1">
      <alignment horizontal="right" vertical="top" wrapText="1"/>
    </xf>
    <xf numFmtId="164" fontId="31" fillId="0" borderId="28" xfId="1" applyFont="1" applyBorder="1" applyAlignment="1">
      <alignment vertical="top" wrapText="1"/>
    </xf>
    <xf numFmtId="164" fontId="39" fillId="2" borderId="28" xfId="1" applyFont="1" applyFill="1" applyBorder="1" applyAlignment="1">
      <alignment horizontal="right" vertical="top" wrapText="1"/>
    </xf>
    <xf numFmtId="1" fontId="9" fillId="4" borderId="15" xfId="0" applyNumberFormat="1" applyFont="1" applyFill="1" applyBorder="1" applyAlignment="1">
      <alignment horizontal="center" vertical="center" wrapText="1"/>
    </xf>
    <xf numFmtId="164" fontId="36" fillId="0" borderId="3" xfId="1" applyFont="1" applyBorder="1" applyAlignment="1">
      <alignment horizontal="right" vertical="center" wrapText="1"/>
    </xf>
    <xf numFmtId="164" fontId="39" fillId="0" borderId="28" xfId="1" applyFont="1" applyBorder="1" applyAlignment="1">
      <alignment horizontal="right" vertical="center" wrapText="1"/>
    </xf>
    <xf numFmtId="164" fontId="39" fillId="4" borderId="28" xfId="1" applyFont="1" applyFill="1" applyBorder="1" applyAlignment="1">
      <alignment horizontal="right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64" fontId="36" fillId="0" borderId="28" xfId="1" applyFont="1" applyBorder="1" applyAlignment="1">
      <alignment horizontal="right" vertical="center" wrapText="1"/>
    </xf>
    <xf numFmtId="1" fontId="59" fillId="0" borderId="3" xfId="2" applyNumberFormat="1" applyFont="1" applyBorder="1" applyAlignment="1">
      <alignment horizontal="center"/>
    </xf>
    <xf numFmtId="164" fontId="24" fillId="4" borderId="3" xfId="0" applyNumberFormat="1" applyFont="1" applyFill="1" applyBorder="1"/>
    <xf numFmtId="1" fontId="9" fillId="4" borderId="5" xfId="2" applyNumberFormat="1" applyFont="1" applyFill="1" applyBorder="1" applyAlignment="1">
      <alignment horizontal="center"/>
    </xf>
    <xf numFmtId="164" fontId="60" fillId="0" borderId="2" xfId="1" applyFont="1" applyBorder="1" applyAlignment="1">
      <alignment horizontal="right" vertical="top" wrapText="1"/>
    </xf>
    <xf numFmtId="164" fontId="60" fillId="0" borderId="3" xfId="1" applyFont="1" applyBorder="1" applyAlignment="1">
      <alignment horizontal="right" vertical="top" wrapText="1"/>
    </xf>
    <xf numFmtId="164" fontId="60" fillId="0" borderId="5" xfId="1" applyFont="1" applyBorder="1"/>
    <xf numFmtId="164" fontId="61" fillId="2" borderId="1" xfId="1" applyFont="1" applyFill="1" applyBorder="1" applyAlignment="1">
      <alignment vertical="center" wrapText="1"/>
    </xf>
    <xf numFmtId="164" fontId="39" fillId="0" borderId="37" xfId="0" applyNumberFormat="1" applyFont="1" applyBorder="1"/>
    <xf numFmtId="164" fontId="17" fillId="0" borderId="1" xfId="1" applyFont="1" applyBorder="1" applyAlignment="1">
      <alignment horizontal="right" wrapText="1"/>
    </xf>
    <xf numFmtId="1" fontId="2" fillId="4" borderId="15" xfId="2" applyNumberFormat="1" applyFont="1" applyFill="1" applyBorder="1" applyAlignment="1">
      <alignment horizontal="center" vertical="top"/>
    </xf>
    <xf numFmtId="0" fontId="5" fillId="0" borderId="3" xfId="2" applyFont="1" applyBorder="1" applyAlignment="1">
      <alignment vertical="top" wrapText="1"/>
    </xf>
    <xf numFmtId="164" fontId="31" fillId="4" borderId="3" xfId="1" applyFont="1" applyFill="1" applyBorder="1" applyAlignment="1">
      <alignment horizontal="left" vertical="center"/>
    </xf>
    <xf numFmtId="0" fontId="0" fillId="0" borderId="55" xfId="0" applyBorder="1"/>
    <xf numFmtId="0" fontId="0" fillId="0" borderId="56" xfId="0" applyBorder="1"/>
    <xf numFmtId="0" fontId="27" fillId="0" borderId="1" xfId="0" applyFont="1" applyBorder="1"/>
    <xf numFmtId="164" fontId="14" fillId="0" borderId="20" xfId="1" applyFont="1" applyBorder="1"/>
    <xf numFmtId="164" fontId="14" fillId="0" borderId="17" xfId="1" applyFont="1" applyBorder="1"/>
    <xf numFmtId="0" fontId="27" fillId="0" borderId="59" xfId="0" applyFont="1" applyBorder="1"/>
    <xf numFmtId="0" fontId="0" fillId="0" borderId="20" xfId="0" applyBorder="1"/>
    <xf numFmtId="0" fontId="0" fillId="0" borderId="17" xfId="0" applyBorder="1"/>
    <xf numFmtId="0" fontId="0" fillId="0" borderId="61" xfId="0" applyBorder="1"/>
    <xf numFmtId="0" fontId="0" fillId="0" borderId="23" xfId="0" applyBorder="1"/>
    <xf numFmtId="0" fontId="0" fillId="0" borderId="62" xfId="0" applyBorder="1"/>
    <xf numFmtId="164" fontId="14" fillId="0" borderId="21" xfId="1" applyFont="1" applyBorder="1"/>
    <xf numFmtId="0" fontId="0" fillId="0" borderId="21" xfId="0" applyBorder="1"/>
    <xf numFmtId="164" fontId="24" fillId="0" borderId="10" xfId="0" applyNumberFormat="1" applyFont="1" applyBorder="1" applyProtection="1">
      <protection locked="0"/>
    </xf>
    <xf numFmtId="164" fontId="24" fillId="0" borderId="54" xfId="0" applyNumberFormat="1" applyFont="1" applyBorder="1" applyProtection="1">
      <protection locked="0"/>
    </xf>
    <xf numFmtId="164" fontId="24" fillId="0" borderId="37" xfId="0" applyNumberFormat="1" applyFont="1" applyBorder="1" applyProtection="1">
      <protection locked="0"/>
    </xf>
    <xf numFmtId="0" fontId="40" fillId="0" borderId="3" xfId="0" applyFont="1" applyBorder="1" applyAlignment="1">
      <alignment horizontal="justify" vertical="top" wrapText="1"/>
    </xf>
    <xf numFmtId="1" fontId="9" fillId="4" borderId="5" xfId="2" applyNumberFormat="1" applyFont="1" applyFill="1" applyBorder="1" applyAlignment="1">
      <alignment horizontal="center" vertical="top" wrapText="1"/>
    </xf>
    <xf numFmtId="0" fontId="27" fillId="0" borderId="6" xfId="0" applyFont="1" applyBorder="1" applyAlignment="1">
      <alignment horizontal="center"/>
    </xf>
    <xf numFmtId="0" fontId="67" fillId="0" borderId="20" xfId="0" applyFont="1" applyBorder="1" applyAlignment="1">
      <alignment horizontal="center"/>
    </xf>
    <xf numFmtId="0" fontId="67" fillId="0" borderId="17" xfId="0" applyFont="1" applyBorder="1" applyAlignment="1">
      <alignment horizontal="center"/>
    </xf>
    <xf numFmtId="0" fontId="67" fillId="0" borderId="21" xfId="0" applyFont="1" applyBorder="1" applyAlignment="1">
      <alignment horizontal="center"/>
    </xf>
    <xf numFmtId="164" fontId="14" fillId="0" borderId="0" xfId="1" applyFont="1" applyBorder="1"/>
    <xf numFmtId="0" fontId="67" fillId="0" borderId="1" xfId="0" applyFont="1" applyBorder="1"/>
    <xf numFmtId="0" fontId="67" fillId="0" borderId="23" xfId="0" applyFont="1" applyBorder="1" applyAlignment="1">
      <alignment horizontal="center"/>
    </xf>
    <xf numFmtId="0" fontId="67" fillId="0" borderId="61" xfId="0" applyFont="1" applyBorder="1" applyAlignment="1">
      <alignment horizontal="center"/>
    </xf>
    <xf numFmtId="0" fontId="67" fillId="0" borderId="62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67" fillId="0" borderId="0" xfId="0" applyFont="1"/>
    <xf numFmtId="0" fontId="67" fillId="0" borderId="38" xfId="0" applyFont="1" applyBorder="1" applyAlignment="1">
      <alignment horizontal="center"/>
    </xf>
    <xf numFmtId="164" fontId="67" fillId="0" borderId="59" xfId="1" applyFont="1" applyBorder="1"/>
    <xf numFmtId="0" fontId="67" fillId="0" borderId="10" xfId="0" applyFont="1" applyBorder="1"/>
    <xf numFmtId="164" fontId="31" fillId="4" borderId="28" xfId="1" applyFont="1" applyFill="1" applyBorder="1" applyAlignment="1">
      <alignment horizontal="right" wrapText="1"/>
    </xf>
    <xf numFmtId="49" fontId="2" fillId="4" borderId="15" xfId="0" applyNumberFormat="1" applyFont="1" applyFill="1" applyBorder="1" applyAlignment="1">
      <alignment horizontal="center" wrapText="1"/>
    </xf>
    <xf numFmtId="49" fontId="6" fillId="3" borderId="25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7" fillId="2" borderId="3" xfId="0" applyFont="1" applyFill="1" applyBorder="1" applyAlignment="1">
      <alignment horizontal="left" vertical="top" wrapText="1"/>
    </xf>
    <xf numFmtId="0" fontId="9" fillId="0" borderId="3" xfId="2" applyFont="1" applyBorder="1" applyAlignment="1">
      <alignment vertical="center" wrapText="1"/>
    </xf>
    <xf numFmtId="164" fontId="24" fillId="4" borderId="28" xfId="1" applyFont="1" applyFill="1" applyBorder="1" applyAlignment="1">
      <alignment horizontal="right" vertical="center" wrapText="1"/>
    </xf>
    <xf numFmtId="1" fontId="9" fillId="4" borderId="3" xfId="2" applyNumberFormat="1" applyFont="1" applyFill="1" applyBorder="1" applyAlignment="1">
      <alignment horizontal="center" vertical="center"/>
    </xf>
    <xf numFmtId="0" fontId="48" fillId="2" borderId="52" xfId="0" applyFont="1" applyFill="1" applyBorder="1" applyAlignment="1" applyProtection="1">
      <alignment horizontal="center" vertical="center"/>
      <protection locked="0"/>
    </xf>
    <xf numFmtId="0" fontId="48" fillId="2" borderId="53" xfId="0" applyFont="1" applyFill="1" applyBorder="1" applyAlignment="1" applyProtection="1">
      <alignment horizontal="center" vertical="center"/>
      <protection locked="0"/>
    </xf>
    <xf numFmtId="0" fontId="48" fillId="2" borderId="54" xfId="0" applyFont="1" applyFill="1" applyBorder="1" applyAlignment="1" applyProtection="1">
      <alignment horizontal="center" vertical="center"/>
      <protection locked="0"/>
    </xf>
    <xf numFmtId="0" fontId="50" fillId="2" borderId="55" xfId="0" applyFont="1" applyFill="1" applyBorder="1" applyAlignment="1" applyProtection="1">
      <alignment horizontal="center" vertical="center"/>
      <protection locked="0"/>
    </xf>
    <xf numFmtId="0" fontId="50" fillId="2" borderId="0" xfId="0" applyFont="1" applyFill="1" applyAlignment="1" applyProtection="1">
      <alignment horizontal="center" vertical="center"/>
      <protection locked="0"/>
    </xf>
    <xf numFmtId="0" fontId="50" fillId="2" borderId="56" xfId="0" applyFont="1" applyFill="1" applyBorder="1" applyAlignment="1" applyProtection="1">
      <alignment horizontal="center" vertical="center"/>
      <protection locked="0"/>
    </xf>
    <xf numFmtId="0" fontId="68" fillId="0" borderId="55" xfId="0" applyFont="1" applyBorder="1" applyAlignment="1" applyProtection="1">
      <alignment horizontal="center" vertical="center" wrapText="1"/>
      <protection locked="0"/>
    </xf>
    <xf numFmtId="0" fontId="68" fillId="0" borderId="0" xfId="0" applyFont="1" applyAlignment="1" applyProtection="1">
      <alignment horizontal="center" vertical="center" wrapText="1"/>
      <protection locked="0"/>
    </xf>
    <xf numFmtId="0" fontId="68" fillId="0" borderId="56" xfId="0" applyFont="1" applyBorder="1" applyAlignment="1" applyProtection="1">
      <alignment horizontal="center" vertical="center" wrapText="1"/>
      <protection locked="0"/>
    </xf>
    <xf numFmtId="49" fontId="24" fillId="0" borderId="38" xfId="0" applyNumberFormat="1" applyFont="1" applyBorder="1" applyAlignment="1" applyProtection="1">
      <alignment horizontal="center" vertical="center"/>
      <protection locked="0"/>
    </xf>
    <xf numFmtId="49" fontId="24" fillId="0" borderId="59" xfId="0" applyNumberFormat="1" applyFont="1" applyBorder="1" applyAlignment="1" applyProtection="1">
      <alignment horizontal="center" vertical="center"/>
      <protection locked="0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49" fontId="24" fillId="0" borderId="57" xfId="0" applyNumberFormat="1" applyFont="1" applyBorder="1" applyAlignment="1">
      <alignment horizontal="center"/>
    </xf>
    <xf numFmtId="49" fontId="24" fillId="0" borderId="58" xfId="0" applyNumberFormat="1" applyFont="1" applyBorder="1" applyAlignment="1">
      <alignment horizontal="center"/>
    </xf>
    <xf numFmtId="49" fontId="24" fillId="0" borderId="60" xfId="0" applyNumberFormat="1" applyFont="1" applyBorder="1" applyAlignment="1">
      <alignment horizontal="center"/>
    </xf>
    <xf numFmtId="0" fontId="24" fillId="0" borderId="38" xfId="0" applyFont="1" applyBorder="1" applyAlignment="1" applyProtection="1">
      <alignment horizontal="left"/>
      <protection locked="0"/>
    </xf>
    <xf numFmtId="0" fontId="24" fillId="0" borderId="59" xfId="0" applyFont="1" applyBorder="1" applyAlignment="1" applyProtection="1">
      <alignment horizontal="left"/>
      <protection locked="0"/>
    </xf>
    <xf numFmtId="0" fontId="24" fillId="0" borderId="10" xfId="0" applyFont="1" applyBorder="1" applyAlignment="1" applyProtection="1">
      <alignment horizontal="left"/>
      <protection locked="0"/>
    </xf>
    <xf numFmtId="164" fontId="24" fillId="0" borderId="38" xfId="1" applyFont="1" applyBorder="1" applyAlignment="1" applyProtection="1">
      <alignment horizontal="center"/>
      <protection locked="0"/>
    </xf>
    <xf numFmtId="164" fontId="24" fillId="0" borderId="10" xfId="1" applyFont="1" applyBorder="1" applyAlignment="1" applyProtection="1">
      <alignment horizontal="center"/>
      <protection locked="0"/>
    </xf>
    <xf numFmtId="0" fontId="48" fillId="2" borderId="55" xfId="0" applyFont="1" applyFill="1" applyBorder="1" applyAlignment="1" applyProtection="1">
      <alignment horizontal="center" vertical="center"/>
      <protection locked="0"/>
    </xf>
    <xf numFmtId="0" fontId="48" fillId="2" borderId="0" xfId="0" applyFont="1" applyFill="1" applyAlignment="1" applyProtection="1">
      <alignment horizontal="center" vertical="center"/>
      <protection locked="0"/>
    </xf>
    <xf numFmtId="0" fontId="48" fillId="2" borderId="56" xfId="0" applyFont="1" applyFill="1" applyBorder="1" applyAlignment="1" applyProtection="1">
      <alignment horizontal="center" vertical="center"/>
      <protection locked="0"/>
    </xf>
    <xf numFmtId="0" fontId="64" fillId="0" borderId="57" xfId="0" applyFont="1" applyBorder="1" applyAlignment="1" applyProtection="1">
      <alignment horizontal="center" vertical="center" wrapText="1"/>
      <protection locked="0"/>
    </xf>
    <xf numFmtId="0" fontId="64" fillId="0" borderId="58" xfId="0" applyFont="1" applyBorder="1" applyAlignment="1" applyProtection="1">
      <alignment horizontal="center" vertical="center" wrapText="1"/>
      <protection locked="0"/>
    </xf>
    <xf numFmtId="0" fontId="64" fillId="0" borderId="27" xfId="0" applyFont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/>
      <protection locked="0"/>
    </xf>
    <xf numFmtId="0" fontId="24" fillId="0" borderId="59" xfId="0" applyFont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/>
      <protection locked="0"/>
    </xf>
    <xf numFmtId="164" fontId="24" fillId="0" borderId="59" xfId="1" applyFont="1" applyBorder="1" applyAlignment="1" applyProtection="1">
      <alignment horizontal="center"/>
      <protection locked="0"/>
    </xf>
    <xf numFmtId="164" fontId="24" fillId="0" borderId="52" xfId="1" applyFont="1" applyBorder="1" applyProtection="1">
      <protection locked="0"/>
    </xf>
    <xf numFmtId="164" fontId="24" fillId="0" borderId="53" xfId="1" applyFont="1" applyBorder="1" applyProtection="1">
      <protection locked="0"/>
    </xf>
    <xf numFmtId="164" fontId="24" fillId="0" borderId="5" xfId="1" applyFont="1" applyBorder="1" applyProtection="1">
      <protection locked="0"/>
    </xf>
    <xf numFmtId="0" fontId="48" fillId="2" borderId="52" xfId="0" applyFont="1" applyFill="1" applyBorder="1" applyAlignment="1">
      <alignment horizontal="center"/>
    </xf>
    <xf numFmtId="0" fontId="48" fillId="2" borderId="53" xfId="0" applyFont="1" applyFill="1" applyBorder="1" applyAlignment="1">
      <alignment horizontal="center"/>
    </xf>
    <xf numFmtId="0" fontId="48" fillId="2" borderId="54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0" fillId="2" borderId="55" xfId="0" applyFont="1" applyFill="1" applyBorder="1" applyAlignment="1">
      <alignment horizontal="center"/>
    </xf>
    <xf numFmtId="0" fontId="50" fillId="2" borderId="0" xfId="0" applyFont="1" applyFill="1" applyAlignment="1">
      <alignment horizontal="center"/>
    </xf>
    <xf numFmtId="0" fontId="50" fillId="2" borderId="56" xfId="0" applyFont="1" applyFill="1" applyBorder="1" applyAlignment="1">
      <alignment horizontal="center"/>
    </xf>
    <xf numFmtId="0" fontId="49" fillId="0" borderId="57" xfId="0" applyFont="1" applyBorder="1" applyAlignment="1">
      <alignment horizontal="center" vertical="top" wrapText="1"/>
    </xf>
    <xf numFmtId="0" fontId="49" fillId="0" borderId="58" xfId="0" applyFont="1" applyBorder="1" applyAlignment="1">
      <alignment horizontal="center" vertical="top" wrapText="1"/>
    </xf>
    <xf numFmtId="0" fontId="49" fillId="0" borderId="27" xfId="0" applyFont="1" applyBorder="1" applyAlignment="1">
      <alignment horizontal="center" vertical="top" wrapText="1"/>
    </xf>
    <xf numFmtId="0" fontId="31" fillId="0" borderId="38" xfId="0" applyFont="1" applyBorder="1" applyAlignment="1">
      <alignment vertical="top" wrapText="1"/>
    </xf>
    <xf numFmtId="0" fontId="31" fillId="0" borderId="59" xfId="0" applyFont="1" applyBorder="1" applyAlignment="1">
      <alignment vertical="top" wrapText="1"/>
    </xf>
    <xf numFmtId="0" fontId="31" fillId="0" borderId="10" xfId="0" applyFont="1" applyBorder="1" applyAlignment="1">
      <alignment vertical="top" wrapText="1"/>
    </xf>
    <xf numFmtId="0" fontId="57" fillId="2" borderId="55" xfId="0" applyFont="1" applyFill="1" applyBorder="1" applyAlignment="1">
      <alignment horizontal="center"/>
    </xf>
    <xf numFmtId="0" fontId="57" fillId="2" borderId="0" xfId="0" applyFont="1" applyFill="1" applyAlignment="1">
      <alignment horizontal="center"/>
    </xf>
    <xf numFmtId="0" fontId="57" fillId="2" borderId="56" xfId="0" applyFont="1" applyFill="1" applyBorder="1" applyAlignment="1">
      <alignment horizontal="center"/>
    </xf>
    <xf numFmtId="0" fontId="56" fillId="2" borderId="55" xfId="0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0" fontId="56" fillId="2" borderId="56" xfId="0" applyFont="1" applyFill="1" applyBorder="1" applyAlignment="1">
      <alignment horizontal="center"/>
    </xf>
    <xf numFmtId="0" fontId="55" fillId="2" borderId="57" xfId="0" applyFont="1" applyFill="1" applyBorder="1" applyAlignment="1">
      <alignment horizontal="center"/>
    </xf>
    <xf numFmtId="0" fontId="55" fillId="2" borderId="58" xfId="0" applyFont="1" applyFill="1" applyBorder="1" applyAlignment="1">
      <alignment horizontal="center"/>
    </xf>
    <xf numFmtId="0" fontId="55" fillId="2" borderId="27" xfId="0" applyFont="1" applyFill="1" applyBorder="1" applyAlignment="1">
      <alignment horizontal="center"/>
    </xf>
    <xf numFmtId="0" fontId="56" fillId="2" borderId="52" xfId="0" applyFont="1" applyFill="1" applyBorder="1" applyAlignment="1">
      <alignment horizontal="center"/>
    </xf>
    <xf numFmtId="0" fontId="56" fillId="2" borderId="53" xfId="0" applyFont="1" applyFill="1" applyBorder="1" applyAlignment="1">
      <alignment horizontal="center"/>
    </xf>
    <xf numFmtId="0" fontId="56" fillId="2" borderId="54" xfId="0" applyFont="1" applyFill="1" applyBorder="1" applyAlignment="1">
      <alignment horizontal="center"/>
    </xf>
    <xf numFmtId="0" fontId="31" fillId="0" borderId="38" xfId="0" applyFont="1" applyBorder="1" applyAlignment="1">
      <alignment horizontal="center" vertical="top" wrapText="1"/>
    </xf>
    <xf numFmtId="0" fontId="31" fillId="0" borderId="59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49" fontId="5" fillId="2" borderId="52" xfId="0" applyNumberFormat="1" applyFont="1" applyFill="1" applyBorder="1" applyAlignment="1">
      <alignment horizontal="center" vertical="top" wrapText="1"/>
    </xf>
    <xf numFmtId="49" fontId="5" fillId="2" borderId="53" xfId="0" applyNumberFormat="1" applyFont="1" applyFill="1" applyBorder="1" applyAlignment="1">
      <alignment horizontal="center" vertical="top" wrapText="1"/>
    </xf>
    <xf numFmtId="49" fontId="5" fillId="2" borderId="54" xfId="0" applyNumberFormat="1" applyFont="1" applyFill="1" applyBorder="1" applyAlignment="1">
      <alignment horizontal="center" vertical="top" wrapText="1"/>
    </xf>
    <xf numFmtId="0" fontId="41" fillId="0" borderId="38" xfId="0" applyFont="1" applyBorder="1" applyAlignment="1">
      <alignment horizontal="center" vertical="top" wrapText="1"/>
    </xf>
    <xf numFmtId="0" fontId="41" fillId="0" borderId="5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49" fontId="5" fillId="2" borderId="38" xfId="0" applyNumberFormat="1" applyFont="1" applyFill="1" applyBorder="1" applyAlignment="1">
      <alignment horizontal="center" vertical="top" wrapText="1"/>
    </xf>
    <xf numFmtId="49" fontId="5" fillId="2" borderId="59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31" fillId="0" borderId="38" xfId="0" applyFont="1" applyBorder="1" applyAlignment="1">
      <alignment horizontal="left" vertical="top" wrapText="1"/>
    </xf>
    <xf numFmtId="0" fontId="31" fillId="0" borderId="59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49" fontId="5" fillId="2" borderId="38" xfId="0" applyNumberFormat="1" applyFont="1" applyFill="1" applyBorder="1" applyAlignment="1">
      <alignment horizontal="center" vertical="center" wrapText="1"/>
    </xf>
    <xf numFmtId="49" fontId="5" fillId="2" borderId="5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1" fontId="5" fillId="2" borderId="38" xfId="0" applyNumberFormat="1" applyFont="1" applyFill="1" applyBorder="1" applyAlignment="1">
      <alignment horizontal="center" vertical="top" wrapText="1"/>
    </xf>
    <xf numFmtId="1" fontId="5" fillId="2" borderId="59" xfId="0" applyNumberFormat="1" applyFont="1" applyFill="1" applyBorder="1" applyAlignment="1">
      <alignment horizontal="center" vertical="top" wrapText="1"/>
    </xf>
    <xf numFmtId="1" fontId="5" fillId="2" borderId="10" xfId="0" applyNumberFormat="1" applyFont="1" applyFill="1" applyBorder="1" applyAlignment="1">
      <alignment horizontal="center" vertical="top" wrapText="1"/>
    </xf>
    <xf numFmtId="1" fontId="5" fillId="2" borderId="38" xfId="0" applyNumberFormat="1" applyFont="1" applyFill="1" applyBorder="1" applyAlignment="1">
      <alignment horizontal="center" vertical="center" wrapText="1"/>
    </xf>
    <xf numFmtId="1" fontId="5" fillId="2" borderId="59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top" wrapText="1"/>
    </xf>
    <xf numFmtId="0" fontId="41" fillId="0" borderId="58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" fillId="2" borderId="5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2" fillId="0" borderId="57" xfId="0" applyFont="1" applyBorder="1" applyAlignment="1">
      <alignment horizontal="center" vertical="top" wrapText="1"/>
    </xf>
    <xf numFmtId="0" fontId="42" fillId="0" borderId="58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" fillId="2" borderId="52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58" fillId="2" borderId="52" xfId="0" applyFont="1" applyFill="1" applyBorder="1" applyAlignment="1">
      <alignment horizontal="center"/>
    </xf>
    <xf numFmtId="0" fontId="58" fillId="2" borderId="53" xfId="0" applyFont="1" applyFill="1" applyBorder="1" applyAlignment="1">
      <alignment horizontal="center"/>
    </xf>
    <xf numFmtId="0" fontId="58" fillId="2" borderId="54" xfId="0" applyFont="1" applyFill="1" applyBorder="1" applyAlignment="1">
      <alignment horizontal="center"/>
    </xf>
    <xf numFmtId="0" fontId="49" fillId="0" borderId="38" xfId="0" applyFont="1" applyBorder="1" applyAlignment="1">
      <alignment horizontal="center" vertical="top" wrapText="1"/>
    </xf>
    <xf numFmtId="0" fontId="49" fillId="0" borderId="59" xfId="0" applyFont="1" applyBorder="1" applyAlignment="1">
      <alignment horizontal="center" vertical="top" wrapText="1"/>
    </xf>
    <xf numFmtId="0" fontId="49" fillId="0" borderId="10" xfId="0" applyFont="1" applyBorder="1" applyAlignment="1">
      <alignment horizontal="center" vertical="top" wrapText="1"/>
    </xf>
    <xf numFmtId="1" fontId="5" fillId="2" borderId="58" xfId="0" applyNumberFormat="1" applyFont="1" applyFill="1" applyBorder="1" applyAlignment="1">
      <alignment horizontal="center" vertical="top" wrapText="1"/>
    </xf>
    <xf numFmtId="1" fontId="5" fillId="2" borderId="27" xfId="0" applyNumberFormat="1" applyFont="1" applyFill="1" applyBorder="1" applyAlignment="1">
      <alignment horizontal="center" vertical="top" wrapText="1"/>
    </xf>
    <xf numFmtId="0" fontId="31" fillId="0" borderId="57" xfId="0" applyFont="1" applyBorder="1" applyAlignment="1">
      <alignment horizontal="center" vertical="top" wrapText="1"/>
    </xf>
    <xf numFmtId="0" fontId="31" fillId="0" borderId="58" xfId="0" applyFont="1" applyBorder="1" applyAlignment="1">
      <alignment horizontal="center" vertical="top" wrapText="1"/>
    </xf>
    <xf numFmtId="0" fontId="31" fillId="0" borderId="27" xfId="0" applyFont="1" applyBorder="1" applyAlignment="1">
      <alignment horizontal="center" vertical="top" wrapText="1"/>
    </xf>
    <xf numFmtId="0" fontId="51" fillId="0" borderId="38" xfId="0" applyFont="1" applyBorder="1" applyAlignment="1">
      <alignment horizontal="center" vertical="center" wrapText="1"/>
    </xf>
    <xf numFmtId="0" fontId="51" fillId="0" borderId="59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71" fillId="2" borderId="52" xfId="0" applyFont="1" applyFill="1" applyBorder="1" applyAlignment="1">
      <alignment horizontal="center"/>
    </xf>
    <xf numFmtId="0" fontId="71" fillId="2" borderId="53" xfId="0" applyFont="1" applyFill="1" applyBorder="1" applyAlignment="1">
      <alignment horizontal="center"/>
    </xf>
    <xf numFmtId="0" fontId="71" fillId="2" borderId="54" xfId="0" applyFont="1" applyFill="1" applyBorder="1" applyAlignment="1">
      <alignment horizontal="center"/>
    </xf>
    <xf numFmtId="0" fontId="69" fillId="2" borderId="55" xfId="0" applyFont="1" applyFill="1" applyBorder="1" applyAlignment="1">
      <alignment horizontal="center"/>
    </xf>
    <xf numFmtId="0" fontId="69" fillId="2" borderId="0" xfId="0" applyFont="1" applyFill="1" applyAlignment="1">
      <alignment horizontal="center"/>
    </xf>
    <xf numFmtId="0" fontId="69" fillId="2" borderId="56" xfId="0" applyFont="1" applyFill="1" applyBorder="1" applyAlignment="1">
      <alignment horizontal="center"/>
    </xf>
    <xf numFmtId="0" fontId="73" fillId="2" borderId="55" xfId="0" applyFont="1" applyFill="1" applyBorder="1" applyAlignment="1">
      <alignment horizontal="center"/>
    </xf>
    <xf numFmtId="0" fontId="73" fillId="2" borderId="0" xfId="0" applyFont="1" applyFill="1" applyAlignment="1">
      <alignment horizontal="center"/>
    </xf>
    <xf numFmtId="0" fontId="73" fillId="2" borderId="56" xfId="0" applyFont="1" applyFill="1" applyBorder="1" applyAlignment="1">
      <alignment horizontal="center"/>
    </xf>
    <xf numFmtId="0" fontId="72" fillId="0" borderId="57" xfId="0" applyFont="1" applyBorder="1" applyAlignment="1">
      <alignment horizontal="center" vertical="top" wrapText="1"/>
    </xf>
    <xf numFmtId="0" fontId="72" fillId="0" borderId="58" xfId="0" applyFont="1" applyBorder="1" applyAlignment="1">
      <alignment horizontal="center" vertical="top" wrapText="1"/>
    </xf>
    <xf numFmtId="0" fontId="72" fillId="0" borderId="27" xfId="0" applyFont="1" applyBorder="1" applyAlignment="1">
      <alignment horizontal="center" vertical="top" wrapText="1"/>
    </xf>
    <xf numFmtId="0" fontId="68" fillId="2" borderId="52" xfId="0" applyFont="1" applyFill="1" applyBorder="1" applyAlignment="1">
      <alignment horizontal="center"/>
    </xf>
    <xf numFmtId="0" fontId="68" fillId="2" borderId="53" xfId="0" applyFont="1" applyFill="1" applyBorder="1" applyAlignment="1">
      <alignment horizontal="center"/>
    </xf>
    <xf numFmtId="0" fontId="68" fillId="2" borderId="54" xfId="0" applyFont="1" applyFill="1" applyBorder="1" applyAlignment="1">
      <alignment horizontal="center"/>
    </xf>
    <xf numFmtId="0" fontId="70" fillId="2" borderId="55" xfId="0" applyFont="1" applyFill="1" applyBorder="1" applyAlignment="1">
      <alignment horizontal="center"/>
    </xf>
    <xf numFmtId="0" fontId="70" fillId="2" borderId="0" xfId="0" applyFont="1" applyFill="1" applyAlignment="1">
      <alignment horizontal="center"/>
    </xf>
    <xf numFmtId="0" fontId="70" fillId="2" borderId="56" xfId="0" applyFont="1" applyFill="1" applyBorder="1" applyAlignment="1">
      <alignment horizontal="center"/>
    </xf>
    <xf numFmtId="0" fontId="64" fillId="2" borderId="55" xfId="0" applyFont="1" applyFill="1" applyBorder="1" applyAlignment="1">
      <alignment horizontal="center"/>
    </xf>
    <xf numFmtId="0" fontId="64" fillId="2" borderId="0" xfId="0" applyFont="1" applyFill="1" applyAlignment="1">
      <alignment horizontal="center"/>
    </xf>
    <xf numFmtId="0" fontId="64" fillId="2" borderId="56" xfId="0" applyFont="1" applyFill="1" applyBorder="1" applyAlignment="1">
      <alignment horizontal="center"/>
    </xf>
    <xf numFmtId="0" fontId="24" fillId="0" borderId="3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65" fillId="0" borderId="52" xfId="0" applyFont="1" applyBorder="1" applyAlignment="1">
      <alignment horizontal="center"/>
    </xf>
    <xf numFmtId="0" fontId="65" fillId="0" borderId="53" xfId="0" applyFont="1" applyBorder="1" applyAlignment="1">
      <alignment horizontal="center"/>
    </xf>
    <xf numFmtId="0" fontId="65" fillId="0" borderId="54" xfId="0" applyFont="1" applyBorder="1" applyAlignment="1">
      <alignment horizontal="center"/>
    </xf>
    <xf numFmtId="0" fontId="66" fillId="0" borderId="55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56" xfId="0" applyFont="1" applyBorder="1" applyAlignment="1">
      <alignment horizontal="center"/>
    </xf>
    <xf numFmtId="0" fontId="65" fillId="0" borderId="55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56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171451</xdr:rowOff>
    </xdr:from>
    <xdr:to>
      <xdr:col>2</xdr:col>
      <xdr:colOff>847725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171451"/>
          <a:ext cx="2314575" cy="1362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</xdr:row>
      <xdr:rowOff>142875</xdr:rowOff>
    </xdr:from>
    <xdr:to>
      <xdr:col>10</xdr:col>
      <xdr:colOff>590550</xdr:colOff>
      <xdr:row>15</xdr:row>
      <xdr:rowOff>114300</xdr:rowOff>
    </xdr:to>
    <xdr:pic>
      <xdr:nvPicPr>
        <xdr:cNvPr id="1482" name="Picture 2">
          <a:extLst>
            <a:ext uri="{FF2B5EF4-FFF2-40B4-BE49-F238E27FC236}">
              <a16:creationId xmlns:a16="http://schemas.microsoft.com/office/drawing/2014/main" id="{7645CD5B-FB9A-74D2-D9BB-106C9B745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33375"/>
          <a:ext cx="2933700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view="pageBreakPreview" topLeftCell="A20" zoomScale="60" zoomScaleNormal="80" workbookViewId="0">
      <selection activeCell="A30" sqref="A30:H30"/>
    </sheetView>
  </sheetViews>
  <sheetFormatPr defaultColWidth="9.1796875" defaultRowHeight="18.5" x14ac:dyDescent="0.45"/>
  <cols>
    <col min="1" max="1" width="15.7265625" style="504" customWidth="1"/>
    <col min="2" max="2" width="12" style="505" customWidth="1"/>
    <col min="3" max="3" width="14.26953125" style="505" customWidth="1"/>
    <col min="4" max="4" width="40.81640625" style="68" customWidth="1"/>
    <col min="5" max="5" width="29" style="68" customWidth="1"/>
    <col min="6" max="6" width="30.54296875" style="68" customWidth="1"/>
    <col min="7" max="7" width="28.7265625" style="68" customWidth="1"/>
    <col min="8" max="8" width="31.7265625" style="68" customWidth="1"/>
    <col min="9" max="16384" width="9.1796875" style="68"/>
  </cols>
  <sheetData>
    <row r="1" spans="1:8" ht="22" x14ac:dyDescent="0.45">
      <c r="A1" s="861" t="s">
        <v>876</v>
      </c>
      <c r="B1" s="862"/>
      <c r="C1" s="862"/>
      <c r="D1" s="862"/>
      <c r="E1" s="862"/>
      <c r="F1" s="862"/>
      <c r="G1" s="862"/>
      <c r="H1" s="863"/>
    </row>
    <row r="2" spans="1:8" ht="20" x14ac:dyDescent="0.45">
      <c r="A2" s="864" t="s">
        <v>485</v>
      </c>
      <c r="B2" s="865"/>
      <c r="C2" s="865"/>
      <c r="D2" s="865"/>
      <c r="E2" s="865"/>
      <c r="F2" s="865"/>
      <c r="G2" s="865"/>
      <c r="H2" s="866"/>
    </row>
    <row r="3" spans="1:8" ht="24" customHeight="1" thickBot="1" x14ac:dyDescent="0.5">
      <c r="A3" s="867" t="s">
        <v>950</v>
      </c>
      <c r="B3" s="868"/>
      <c r="C3" s="868"/>
      <c r="D3" s="868"/>
      <c r="E3" s="868"/>
      <c r="F3" s="868"/>
      <c r="G3" s="868"/>
      <c r="H3" s="869"/>
    </row>
    <row r="4" spans="1:8" s="69" customFormat="1" ht="36.5" thickBot="1" x14ac:dyDescent="0.4">
      <c r="A4" s="161" t="s">
        <v>454</v>
      </c>
      <c r="B4" s="161" t="s">
        <v>450</v>
      </c>
      <c r="C4" s="161" t="s">
        <v>455</v>
      </c>
      <c r="D4" s="161" t="s">
        <v>451</v>
      </c>
      <c r="E4" s="161" t="s">
        <v>917</v>
      </c>
      <c r="F4" s="161" t="s">
        <v>918</v>
      </c>
      <c r="G4" s="161" t="s">
        <v>919</v>
      </c>
      <c r="H4" s="161" t="s">
        <v>951</v>
      </c>
    </row>
    <row r="5" spans="1:8" s="69" customFormat="1" ht="25" customHeight="1" x14ac:dyDescent="0.35">
      <c r="A5" s="641" t="s">
        <v>648</v>
      </c>
      <c r="B5" s="642"/>
      <c r="C5" s="643"/>
      <c r="D5" s="644" t="s">
        <v>318</v>
      </c>
      <c r="E5" s="645"/>
      <c r="F5" s="646">
        <v>136420.79999999999</v>
      </c>
      <c r="G5" s="647"/>
      <c r="H5" s="646">
        <v>136420.79999999999</v>
      </c>
    </row>
    <row r="6" spans="1:8" s="69" customFormat="1" ht="25" customHeight="1" x14ac:dyDescent="0.35">
      <c r="A6" s="648" t="s">
        <v>649</v>
      </c>
      <c r="B6" s="649"/>
      <c r="C6" s="626"/>
      <c r="D6" s="618" t="s">
        <v>339</v>
      </c>
      <c r="E6" s="650"/>
      <c r="F6" s="650"/>
      <c r="G6" s="650"/>
      <c r="H6" s="651"/>
    </row>
    <row r="7" spans="1:8" s="69" customFormat="1" ht="25" customHeight="1" x14ac:dyDescent="0.35">
      <c r="A7" s="648"/>
      <c r="B7" s="649"/>
      <c r="C7" s="649"/>
      <c r="D7" s="652" t="s">
        <v>319</v>
      </c>
      <c r="E7" s="653"/>
      <c r="F7" s="653"/>
      <c r="G7" s="654"/>
      <c r="H7" s="655"/>
    </row>
    <row r="8" spans="1:8" s="69" customFormat="1" ht="25" customHeight="1" x14ac:dyDescent="0.35">
      <c r="A8" s="648" t="s">
        <v>650</v>
      </c>
      <c r="B8" s="649" t="s">
        <v>646</v>
      </c>
      <c r="C8" s="91">
        <v>31912500</v>
      </c>
      <c r="D8" s="618" t="s">
        <v>320</v>
      </c>
      <c r="E8" s="650">
        <f>E50</f>
        <v>196347024.18000001</v>
      </c>
      <c r="F8" s="650">
        <f>F50</f>
        <v>557107963</v>
      </c>
      <c r="G8" s="650">
        <f>G50</f>
        <v>289247979.20000011</v>
      </c>
      <c r="H8" s="651">
        <f>H50</f>
        <v>684278689.24000001</v>
      </c>
    </row>
    <row r="9" spans="1:8" s="69" customFormat="1" ht="25" customHeight="1" x14ac:dyDescent="0.35">
      <c r="A9" s="648"/>
      <c r="B9" s="649"/>
      <c r="C9" s="649"/>
      <c r="D9" s="652" t="s">
        <v>321</v>
      </c>
      <c r="E9" s="653"/>
      <c r="F9" s="653"/>
      <c r="G9" s="653"/>
      <c r="H9" s="656"/>
    </row>
    <row r="10" spans="1:8" s="69" customFormat="1" ht="25" customHeight="1" x14ac:dyDescent="0.35">
      <c r="A10" s="648" t="s">
        <v>651</v>
      </c>
      <c r="B10" s="649" t="s">
        <v>644</v>
      </c>
      <c r="C10" s="91">
        <v>31912500</v>
      </c>
      <c r="D10" s="618" t="s">
        <v>322</v>
      </c>
      <c r="E10" s="650">
        <f>Revenue!E8</f>
        <v>1459459713.8299999</v>
      </c>
      <c r="F10" s="650">
        <f>Revenue!F8</f>
        <v>5773220998</v>
      </c>
      <c r="G10" s="651">
        <f>Revenue!G8</f>
        <v>502502233.52999997</v>
      </c>
      <c r="H10" s="651">
        <f>Revenue!H8</f>
        <v>5773220998</v>
      </c>
    </row>
    <row r="11" spans="1:8" s="69" customFormat="1" ht="25" customHeight="1" x14ac:dyDescent="0.35">
      <c r="A11" s="648" t="s">
        <v>652</v>
      </c>
      <c r="B11" s="649" t="s">
        <v>645</v>
      </c>
      <c r="C11" s="91">
        <v>31912500</v>
      </c>
      <c r="D11" s="618" t="s">
        <v>323</v>
      </c>
      <c r="E11" s="650">
        <f>Revenue!E11</f>
        <v>1196665259.23</v>
      </c>
      <c r="F11" s="650">
        <f>Revenue!F11</f>
        <v>2922204095</v>
      </c>
      <c r="G11" s="650">
        <f>Revenue!G11</f>
        <v>1956473153.7350998</v>
      </c>
      <c r="H11" s="651">
        <f>Revenue!H11</f>
        <v>3942204095</v>
      </c>
    </row>
    <row r="12" spans="1:8" s="69" customFormat="1" ht="25" customHeight="1" x14ac:dyDescent="0.35">
      <c r="A12" s="648" t="s">
        <v>653</v>
      </c>
      <c r="B12" s="649" t="s">
        <v>659</v>
      </c>
      <c r="C12" s="91">
        <v>31912500</v>
      </c>
      <c r="D12" s="657" t="s">
        <v>5</v>
      </c>
      <c r="E12" s="650">
        <f>Revenue!E9</f>
        <v>639268000</v>
      </c>
      <c r="F12" s="650">
        <f>Revenue!F9</f>
        <v>2159876554</v>
      </c>
      <c r="G12" s="650">
        <f>Revenue!G9</f>
        <v>1338703811.01</v>
      </c>
      <c r="H12" s="651">
        <f>Revenue!H9</f>
        <v>3483705827.7600002</v>
      </c>
    </row>
    <row r="13" spans="1:8" s="69" customFormat="1" ht="25" customHeight="1" x14ac:dyDescent="0.35">
      <c r="A13" s="648" t="s">
        <v>654</v>
      </c>
      <c r="B13" s="649" t="s">
        <v>660</v>
      </c>
      <c r="C13" s="91">
        <v>31912500</v>
      </c>
      <c r="D13" s="618" t="s">
        <v>324</v>
      </c>
      <c r="E13" s="650">
        <f>Revenue!E13</f>
        <v>30000000</v>
      </c>
      <c r="F13" s="650">
        <f>Revenue!F13</f>
        <v>50000000</v>
      </c>
      <c r="G13" s="650">
        <f>Revenue!G13</f>
        <v>0</v>
      </c>
      <c r="H13" s="651">
        <f>Revenue!H13</f>
        <v>100000000</v>
      </c>
    </row>
    <row r="14" spans="1:8" s="69" customFormat="1" ht="25" customHeight="1" thickBot="1" x14ac:dyDescent="0.4">
      <c r="A14" s="658" t="s">
        <v>655</v>
      </c>
      <c r="B14" s="659"/>
      <c r="C14" s="660"/>
      <c r="D14" s="661" t="s">
        <v>419</v>
      </c>
      <c r="E14" s="662">
        <f>Revenue!E16+Revenue!E17</f>
        <v>0</v>
      </c>
      <c r="F14" s="662">
        <f>Revenue!F16+Revenue!F17</f>
        <v>0</v>
      </c>
      <c r="G14" s="662">
        <f>Revenue!G16+Revenue!G17</f>
        <v>0</v>
      </c>
      <c r="H14" s="663">
        <f>Revenue!H16+Revenue!H17</f>
        <v>0</v>
      </c>
    </row>
    <row r="15" spans="1:8" s="69" customFormat="1" ht="25" customHeight="1" thickBot="1" x14ac:dyDescent="0.4">
      <c r="A15" s="664"/>
      <c r="B15" s="665"/>
      <c r="C15" s="665"/>
      <c r="D15" s="666" t="s">
        <v>329</v>
      </c>
      <c r="E15" s="667">
        <f>SUM(E5:E14)</f>
        <v>3521739997.2399998</v>
      </c>
      <c r="F15" s="667">
        <f>SUM(F5:F14)</f>
        <v>11462546030.799999</v>
      </c>
      <c r="G15" s="667">
        <f>SUM(G5:G14)</f>
        <v>4086927177.4750996</v>
      </c>
      <c r="H15" s="667">
        <f>SUM(H5:H14)</f>
        <v>13983546030.800001</v>
      </c>
    </row>
    <row r="16" spans="1:8" s="69" customFormat="1" ht="25" customHeight="1" x14ac:dyDescent="0.35">
      <c r="A16" s="668"/>
      <c r="B16" s="642"/>
      <c r="C16" s="642"/>
      <c r="D16" s="669" t="s">
        <v>325</v>
      </c>
      <c r="E16" s="670"/>
      <c r="F16" s="670"/>
      <c r="G16" s="671"/>
      <c r="H16" s="672"/>
    </row>
    <row r="17" spans="1:10" s="69" customFormat="1" ht="25" customHeight="1" x14ac:dyDescent="0.35">
      <c r="A17" s="648" t="s">
        <v>656</v>
      </c>
      <c r="B17" s="649" t="s">
        <v>644</v>
      </c>
      <c r="C17" s="626">
        <v>31912500</v>
      </c>
      <c r="D17" s="618" t="s">
        <v>326</v>
      </c>
      <c r="E17" s="650">
        <f>Recurrent!F21</f>
        <v>2012781365.6641033</v>
      </c>
      <c r="F17" s="650">
        <f>Recurrent!G21</f>
        <v>4939378841.4014149</v>
      </c>
      <c r="G17" s="650">
        <f>Recurrent!H21</f>
        <v>2066469687.2577097</v>
      </c>
      <c r="H17" s="651">
        <f>Recurrent!I21</f>
        <v>5052798461.2044783</v>
      </c>
      <c r="J17" s="69">
        <v>0</v>
      </c>
    </row>
    <row r="18" spans="1:10" s="69" customFormat="1" ht="25" customHeight="1" x14ac:dyDescent="0.35">
      <c r="A18" s="648" t="s">
        <v>657</v>
      </c>
      <c r="B18" s="649" t="s">
        <v>644</v>
      </c>
      <c r="C18" s="626">
        <v>31912500</v>
      </c>
      <c r="D18" s="618" t="s">
        <v>327</v>
      </c>
      <c r="E18" s="650">
        <f>Recurrent!F22</f>
        <v>1301067734.3099999</v>
      </c>
      <c r="F18" s="650">
        <f>Recurrent!G22</f>
        <v>1976150000</v>
      </c>
      <c r="G18" s="650">
        <f>Recurrent!H22</f>
        <v>875688492.58000004</v>
      </c>
      <c r="H18" s="651">
        <f>Recurrent!I22</f>
        <v>1890650000</v>
      </c>
    </row>
    <row r="19" spans="1:10" s="69" customFormat="1" ht="25" customHeight="1" thickBot="1" x14ac:dyDescent="0.4">
      <c r="A19" s="658" t="s">
        <v>658</v>
      </c>
      <c r="B19" s="659" t="s">
        <v>644</v>
      </c>
      <c r="C19" s="660">
        <v>31912500</v>
      </c>
      <c r="D19" s="661" t="s">
        <v>328</v>
      </c>
      <c r="E19" s="662">
        <f>Capital!F12</f>
        <v>207890897.26999998</v>
      </c>
      <c r="F19" s="662">
        <f>Capital!G12</f>
        <v>4547017189.4020004</v>
      </c>
      <c r="G19" s="662">
        <f>Capital!H12</f>
        <v>1144768997.6400001</v>
      </c>
      <c r="H19" s="663">
        <f>Capital!I12</f>
        <v>7040097569.592</v>
      </c>
    </row>
    <row r="20" spans="1:10" s="69" customFormat="1" ht="25" customHeight="1" thickBot="1" x14ac:dyDescent="0.4">
      <c r="A20" s="873" t="s">
        <v>844</v>
      </c>
      <c r="B20" s="874"/>
      <c r="C20" s="874"/>
      <c r="D20" s="875"/>
      <c r="E20" s="673">
        <f>SUM(E17:E19)</f>
        <v>3521739997.244103</v>
      </c>
      <c r="F20" s="674">
        <f>SUM(F17:F19)</f>
        <v>11462546030.803415</v>
      </c>
      <c r="G20" s="674">
        <f>SUM(G17:G19)</f>
        <v>4086927177.4777098</v>
      </c>
      <c r="H20" s="674">
        <f>SUM(H17:H19)</f>
        <v>13983546030.796478</v>
      </c>
    </row>
    <row r="21" spans="1:10" s="69" customFormat="1" ht="25" customHeight="1" thickBot="1" x14ac:dyDescent="0.4">
      <c r="A21" s="876" t="s">
        <v>916</v>
      </c>
      <c r="B21" s="877"/>
      <c r="C21" s="877"/>
      <c r="D21" s="877"/>
      <c r="E21" s="877"/>
      <c r="F21" s="878"/>
      <c r="G21" s="879">
        <f>H15-H20</f>
        <v>3.5228729248046875E-3</v>
      </c>
      <c r="H21" s="880"/>
    </row>
    <row r="22" spans="1:10" s="69" customFormat="1" ht="25" customHeight="1" thickBot="1" x14ac:dyDescent="0.4">
      <c r="A22" s="870" t="s">
        <v>643</v>
      </c>
      <c r="B22" s="871"/>
      <c r="C22" s="871"/>
      <c r="D22" s="871"/>
      <c r="E22" s="871"/>
      <c r="F22" s="871"/>
      <c r="G22" s="871"/>
      <c r="H22" s="872"/>
    </row>
    <row r="23" spans="1:10" s="69" customFormat="1" ht="25" customHeight="1" thickBot="1" x14ac:dyDescent="0.4">
      <c r="A23" s="870" t="s">
        <v>906</v>
      </c>
      <c r="B23" s="871"/>
      <c r="C23" s="871"/>
      <c r="D23" s="872"/>
      <c r="E23" s="887" t="s">
        <v>905</v>
      </c>
      <c r="F23" s="888"/>
      <c r="G23" s="888"/>
      <c r="H23" s="889"/>
    </row>
    <row r="24" spans="1:10" s="69" customFormat="1" ht="39" customHeight="1" thickBot="1" x14ac:dyDescent="0.4">
      <c r="A24" s="675" t="s">
        <v>163</v>
      </c>
      <c r="B24" s="870" t="s">
        <v>664</v>
      </c>
      <c r="C24" s="871"/>
      <c r="D24" s="872"/>
      <c r="E24" s="676" t="s">
        <v>163</v>
      </c>
      <c r="F24" s="676" t="s">
        <v>908</v>
      </c>
      <c r="G24" s="161" t="s">
        <v>907</v>
      </c>
      <c r="H24" s="676" t="s">
        <v>665</v>
      </c>
    </row>
    <row r="25" spans="1:10" s="69" customFormat="1" ht="25" customHeight="1" thickBot="1" x14ac:dyDescent="0.4">
      <c r="A25" s="677" t="s">
        <v>164</v>
      </c>
      <c r="B25" s="879">
        <f>H17/H20*100</f>
        <v>36.133885139552682</v>
      </c>
      <c r="C25" s="890"/>
      <c r="D25" s="832">
        <f>H17</f>
        <v>5052798461.2044783</v>
      </c>
      <c r="E25" s="678" t="s">
        <v>164</v>
      </c>
      <c r="F25" s="679">
        <f t="shared" ref="F25:G27" si="0">F17</f>
        <v>4939378841.4014149</v>
      </c>
      <c r="G25" s="679">
        <f t="shared" si="0"/>
        <v>2066469687.2577097</v>
      </c>
      <c r="H25" s="680">
        <f>SUM(G25/G28)</f>
        <v>0.50562919218273261</v>
      </c>
    </row>
    <row r="26" spans="1:10" s="69" customFormat="1" ht="25" customHeight="1" thickBot="1" x14ac:dyDescent="0.4">
      <c r="A26" s="735" t="s">
        <v>501</v>
      </c>
      <c r="B26" s="891">
        <f>H18/H20*100</f>
        <v>13.520533317058147</v>
      </c>
      <c r="C26" s="892"/>
      <c r="D26" s="833">
        <f>H18</f>
        <v>1890650000</v>
      </c>
      <c r="E26" s="736" t="s">
        <v>501</v>
      </c>
      <c r="F26" s="681">
        <f t="shared" si="0"/>
        <v>1976150000</v>
      </c>
      <c r="G26" s="681">
        <f t="shared" si="0"/>
        <v>875688492.58000004</v>
      </c>
      <c r="H26" s="737">
        <f>SUM(G26/G28)</f>
        <v>0.21426574405478896</v>
      </c>
    </row>
    <row r="27" spans="1:10" s="69" customFormat="1" ht="25" customHeight="1" thickBot="1" x14ac:dyDescent="0.4">
      <c r="A27" s="739" t="s">
        <v>507</v>
      </c>
      <c r="B27" s="893">
        <f>H19/H20*100</f>
        <v>50.345581543389159</v>
      </c>
      <c r="C27" s="893"/>
      <c r="D27" s="833">
        <f>H19</f>
        <v>7040097569.592</v>
      </c>
      <c r="E27" s="739" t="s">
        <v>507</v>
      </c>
      <c r="F27" s="681">
        <f t="shared" si="0"/>
        <v>4547017189.4020004</v>
      </c>
      <c r="G27" s="681">
        <f t="shared" si="0"/>
        <v>1144768997.6400001</v>
      </c>
      <c r="H27" s="740">
        <f>SUM(G27/G28)</f>
        <v>0.28010506376247846</v>
      </c>
    </row>
    <row r="28" spans="1:10" s="69" customFormat="1" ht="25" customHeight="1" thickBot="1" x14ac:dyDescent="0.4">
      <c r="A28" s="741" t="s">
        <v>296</v>
      </c>
      <c r="B28" s="742">
        <v>0</v>
      </c>
      <c r="C28" s="743">
        <f>SUM(B25:C27)</f>
        <v>99.999999999999986</v>
      </c>
      <c r="D28" s="834">
        <f>SUM(D25:D27)</f>
        <v>13983546030.796478</v>
      </c>
      <c r="E28" s="744" t="s">
        <v>296</v>
      </c>
      <c r="F28" s="745">
        <f>SUM(F25:F27)</f>
        <v>11462546030.803415</v>
      </c>
      <c r="G28" s="746">
        <f>SUM(G25:G27)</f>
        <v>4086927177.4777098</v>
      </c>
      <c r="H28" s="747">
        <f>SUM(H25:H27)</f>
        <v>1</v>
      </c>
    </row>
    <row r="29" spans="1:10" s="69" customFormat="1" ht="25" customHeight="1" thickBot="1" x14ac:dyDescent="0.4">
      <c r="A29" s="732"/>
      <c r="B29" s="729"/>
      <c r="C29" s="730"/>
      <c r="D29" s="731"/>
      <c r="E29" s="732"/>
      <c r="F29" s="733"/>
      <c r="G29" s="734"/>
      <c r="H29" s="738"/>
    </row>
    <row r="30" spans="1:10" ht="22" x14ac:dyDescent="0.45">
      <c r="A30" s="861" t="s">
        <v>876</v>
      </c>
      <c r="B30" s="862"/>
      <c r="C30" s="862"/>
      <c r="D30" s="862"/>
      <c r="E30" s="862"/>
      <c r="F30" s="862"/>
      <c r="G30" s="862"/>
      <c r="H30" s="863"/>
    </row>
    <row r="31" spans="1:10" ht="20" x14ac:dyDescent="0.45">
      <c r="A31" s="864" t="s">
        <v>485</v>
      </c>
      <c r="B31" s="865"/>
      <c r="C31" s="865"/>
      <c r="D31" s="865"/>
      <c r="E31" s="865"/>
      <c r="F31" s="865"/>
      <c r="G31" s="865"/>
      <c r="H31" s="866"/>
    </row>
    <row r="32" spans="1:10" ht="22" x14ac:dyDescent="0.45">
      <c r="A32" s="881" t="s">
        <v>952</v>
      </c>
      <c r="B32" s="882"/>
      <c r="C32" s="882"/>
      <c r="D32" s="882"/>
      <c r="E32" s="882"/>
      <c r="F32" s="882"/>
      <c r="G32" s="882"/>
      <c r="H32" s="883"/>
    </row>
    <row r="33" spans="1:8" ht="24" customHeight="1" thickBot="1" x14ac:dyDescent="0.5">
      <c r="A33" s="884" t="s">
        <v>953</v>
      </c>
      <c r="B33" s="885"/>
      <c r="C33" s="885"/>
      <c r="D33" s="885"/>
      <c r="E33" s="885"/>
      <c r="F33" s="885"/>
      <c r="G33" s="885"/>
      <c r="H33" s="886"/>
    </row>
    <row r="34" spans="1:8" s="69" customFormat="1" ht="36.5" thickBot="1" x14ac:dyDescent="0.4">
      <c r="A34" s="161" t="s">
        <v>454</v>
      </c>
      <c r="B34" s="162" t="s">
        <v>450</v>
      </c>
      <c r="C34" s="162" t="s">
        <v>455</v>
      </c>
      <c r="D34" s="163" t="s">
        <v>330</v>
      </c>
      <c r="E34" s="161" t="s">
        <v>885</v>
      </c>
      <c r="F34" s="161" t="s">
        <v>909</v>
      </c>
      <c r="G34" s="161" t="s">
        <v>910</v>
      </c>
      <c r="H34" s="161" t="s">
        <v>954</v>
      </c>
    </row>
    <row r="35" spans="1:8" s="69" customFormat="1" ht="25" customHeight="1" x14ac:dyDescent="0.35">
      <c r="A35" s="682">
        <v>12010000</v>
      </c>
      <c r="B35" s="649" t="s">
        <v>646</v>
      </c>
      <c r="C35" s="91">
        <v>31912500</v>
      </c>
      <c r="D35" s="683" t="s">
        <v>274</v>
      </c>
      <c r="E35" s="647">
        <f>Revenue!E24</f>
        <v>21000000</v>
      </c>
      <c r="F35" s="647">
        <f>Revenue!F24</f>
        <v>109000000</v>
      </c>
      <c r="G35" s="647">
        <f>Revenue!G24</f>
        <v>56753352.200000003</v>
      </c>
      <c r="H35" s="647">
        <f>Revenue!H24</f>
        <v>109000000</v>
      </c>
    </row>
    <row r="36" spans="1:8" s="69" customFormat="1" ht="25" customHeight="1" x14ac:dyDescent="0.35">
      <c r="A36" s="684">
        <v>12010200</v>
      </c>
      <c r="B36" s="649" t="s">
        <v>646</v>
      </c>
      <c r="C36" s="91">
        <v>31912500</v>
      </c>
      <c r="D36" s="618" t="s">
        <v>275</v>
      </c>
      <c r="E36" s="650">
        <f>Revenue!E30</f>
        <v>0</v>
      </c>
      <c r="F36" s="650">
        <f>Revenue!F30</f>
        <v>20000000</v>
      </c>
      <c r="G36" s="650">
        <f>Revenue!G30</f>
        <v>0</v>
      </c>
      <c r="H36" s="650">
        <f>Revenue!H30</f>
        <v>20000000</v>
      </c>
    </row>
    <row r="37" spans="1:8" s="69" customFormat="1" ht="25" customHeight="1" x14ac:dyDescent="0.35">
      <c r="A37" s="684">
        <v>12020100</v>
      </c>
      <c r="B37" s="649" t="s">
        <v>646</v>
      </c>
      <c r="C37" s="91">
        <v>31912500</v>
      </c>
      <c r="D37" s="618" t="s">
        <v>340</v>
      </c>
      <c r="E37" s="650">
        <f>Revenue!E118</f>
        <v>68593600</v>
      </c>
      <c r="F37" s="650">
        <f>Revenue!F118</f>
        <v>107570000</v>
      </c>
      <c r="G37" s="650">
        <f>Revenue!G118</f>
        <v>58403880.11999999</v>
      </c>
      <c r="H37" s="650">
        <f>Revenue!H118</f>
        <v>107570000</v>
      </c>
    </row>
    <row r="38" spans="1:8" s="69" customFormat="1" ht="25" customHeight="1" x14ac:dyDescent="0.35">
      <c r="A38" s="684" t="s">
        <v>782</v>
      </c>
      <c r="B38" s="649" t="s">
        <v>646</v>
      </c>
      <c r="C38" s="91">
        <v>31912500</v>
      </c>
      <c r="D38" s="618" t="s">
        <v>341</v>
      </c>
      <c r="E38" s="650">
        <f>Revenue!E186</f>
        <v>27450000</v>
      </c>
      <c r="F38" s="650">
        <f>Revenue!F186</f>
        <v>143537963</v>
      </c>
      <c r="G38" s="650">
        <f>Revenue!G186</f>
        <v>59305123.270000003</v>
      </c>
      <c r="H38" s="650">
        <f>Revenue!H186</f>
        <v>219708689.24000001</v>
      </c>
    </row>
    <row r="39" spans="1:8" s="69" customFormat="1" ht="25" customHeight="1" x14ac:dyDescent="0.35">
      <c r="A39" s="684">
        <v>12020500</v>
      </c>
      <c r="B39" s="649" t="s">
        <v>646</v>
      </c>
      <c r="C39" s="91">
        <v>31912500</v>
      </c>
      <c r="D39" s="618" t="s">
        <v>342</v>
      </c>
      <c r="E39" s="650">
        <f>Revenue!E195</f>
        <v>0</v>
      </c>
      <c r="F39" s="650">
        <f>Revenue!F195</f>
        <v>1500000</v>
      </c>
      <c r="G39" s="650">
        <f>Revenue!G195</f>
        <v>706938.33000000007</v>
      </c>
      <c r="H39" s="650">
        <f>Revenue!H195</f>
        <v>500000</v>
      </c>
    </row>
    <row r="40" spans="1:8" s="69" customFormat="1" ht="25" customHeight="1" x14ac:dyDescent="0.35">
      <c r="A40" s="684">
        <v>12020600</v>
      </c>
      <c r="B40" s="649" t="s">
        <v>646</v>
      </c>
      <c r="C40" s="91">
        <v>31912500</v>
      </c>
      <c r="D40" s="618" t="s">
        <v>343</v>
      </c>
      <c r="E40" s="650">
        <f>Revenue!E219</f>
        <v>8000000</v>
      </c>
      <c r="F40" s="650">
        <f>Revenue!F219</f>
        <v>10000000</v>
      </c>
      <c r="G40" s="650">
        <f>Revenue!G219</f>
        <v>7384830.9399999995</v>
      </c>
      <c r="H40" s="650">
        <f>Revenue!H219</f>
        <v>62000000</v>
      </c>
    </row>
    <row r="41" spans="1:8" s="69" customFormat="1" ht="25" customHeight="1" x14ac:dyDescent="0.35">
      <c r="A41" s="684">
        <v>12020700</v>
      </c>
      <c r="B41" s="649" t="s">
        <v>646</v>
      </c>
      <c r="C41" s="91">
        <v>31912500</v>
      </c>
      <c r="D41" s="618" t="s">
        <v>344</v>
      </c>
      <c r="E41" s="650">
        <f>Revenue!E262</f>
        <v>16470000</v>
      </c>
      <c r="F41" s="650">
        <f>Revenue!F262</f>
        <v>41500000</v>
      </c>
      <c r="G41" s="650">
        <f>Revenue!G262</f>
        <v>32197170.670000002</v>
      </c>
      <c r="H41" s="650">
        <f>Revenue!H262</f>
        <v>41500000</v>
      </c>
    </row>
    <row r="42" spans="1:8" s="69" customFormat="1" ht="25" customHeight="1" x14ac:dyDescent="0.35">
      <c r="A42" s="684" t="s">
        <v>641</v>
      </c>
      <c r="B42" s="685"/>
      <c r="C42" s="686"/>
      <c r="D42" s="618" t="s">
        <v>636</v>
      </c>
      <c r="E42" s="650">
        <f>Revenue!E268</f>
        <v>0</v>
      </c>
      <c r="F42" s="650">
        <f>Revenue!F268</f>
        <v>0</v>
      </c>
      <c r="G42" s="650">
        <f>Revenue!G268</f>
        <v>0</v>
      </c>
      <c r="H42" s="650">
        <f>Revenue!H268</f>
        <v>0</v>
      </c>
    </row>
    <row r="43" spans="1:8" s="69" customFormat="1" ht="25" customHeight="1" x14ac:dyDescent="0.35">
      <c r="A43" s="684">
        <v>12621000</v>
      </c>
      <c r="B43" s="685"/>
      <c r="C43" s="686"/>
      <c r="D43" s="618" t="s">
        <v>345</v>
      </c>
      <c r="E43" s="650">
        <f>Revenue!E276</f>
        <v>0</v>
      </c>
      <c r="F43" s="650">
        <f>Revenue!F276</f>
        <v>0</v>
      </c>
      <c r="G43" s="650">
        <f>Revenue!G276</f>
        <v>0</v>
      </c>
      <c r="H43" s="650">
        <f>Revenue!H276</f>
        <v>0</v>
      </c>
    </row>
    <row r="44" spans="1:8" s="69" customFormat="1" ht="25" customHeight="1" x14ac:dyDescent="0.35">
      <c r="A44" s="684">
        <v>12021100</v>
      </c>
      <c r="B44" s="649" t="s">
        <v>646</v>
      </c>
      <c r="C44" s="91">
        <v>31912500</v>
      </c>
      <c r="D44" s="618" t="s">
        <v>339</v>
      </c>
      <c r="E44" s="650">
        <f>Revenue!E286</f>
        <v>54533424.18</v>
      </c>
      <c r="F44" s="650">
        <f>Revenue!F286</f>
        <v>93500000</v>
      </c>
      <c r="G44" s="650">
        <f>Revenue!G286</f>
        <v>65344919.909999996</v>
      </c>
      <c r="H44" s="650">
        <f>Revenue!H286</f>
        <v>93500000</v>
      </c>
    </row>
    <row r="45" spans="1:8" s="69" customFormat="1" ht="25" customHeight="1" x14ac:dyDescent="0.35">
      <c r="A45" s="684">
        <v>12021200</v>
      </c>
      <c r="B45" s="649" t="s">
        <v>646</v>
      </c>
      <c r="C45" s="91">
        <v>31912500</v>
      </c>
      <c r="D45" s="618" t="s">
        <v>346</v>
      </c>
      <c r="E45" s="650">
        <f>Revenue!E294</f>
        <v>0</v>
      </c>
      <c r="F45" s="650">
        <f>Revenue!F294</f>
        <v>0</v>
      </c>
      <c r="G45" s="650">
        <f>Revenue!G294</f>
        <v>0</v>
      </c>
      <c r="H45" s="650">
        <f>Revenue!H294</f>
        <v>0</v>
      </c>
    </row>
    <row r="46" spans="1:8" s="69" customFormat="1" ht="25" customHeight="1" x14ac:dyDescent="0.35">
      <c r="A46" s="684">
        <v>13010100</v>
      </c>
      <c r="B46" s="649" t="s">
        <v>646</v>
      </c>
      <c r="C46" s="91">
        <v>31912500</v>
      </c>
      <c r="D46" s="618" t="s">
        <v>155</v>
      </c>
      <c r="E46" s="650">
        <f>Revenue!E300</f>
        <v>0</v>
      </c>
      <c r="F46" s="650">
        <f>Revenue!F300</f>
        <v>5000000</v>
      </c>
      <c r="G46" s="650">
        <f>Revenue!G300</f>
        <v>3871418.16</v>
      </c>
      <c r="H46" s="650">
        <f>Revenue!H300</f>
        <v>5000000</v>
      </c>
    </row>
    <row r="47" spans="1:8" s="69" customFormat="1" ht="42" customHeight="1" x14ac:dyDescent="0.35">
      <c r="A47" s="563">
        <v>14030100</v>
      </c>
      <c r="B47" s="531"/>
      <c r="C47" s="531"/>
      <c r="D47" s="687" t="s">
        <v>158</v>
      </c>
      <c r="E47" s="650">
        <f>Revenue!E304</f>
        <v>0</v>
      </c>
      <c r="F47" s="650">
        <f>Revenue!F304</f>
        <v>0</v>
      </c>
      <c r="G47" s="650">
        <f>Revenue!G304</f>
        <v>0</v>
      </c>
      <c r="H47" s="650">
        <f>Revenue!H304</f>
        <v>0</v>
      </c>
    </row>
    <row r="48" spans="1:8" s="69" customFormat="1" ht="25" customHeight="1" x14ac:dyDescent="0.35">
      <c r="A48" s="684" t="s">
        <v>639</v>
      </c>
      <c r="B48" s="685"/>
      <c r="C48" s="91">
        <v>31912500</v>
      </c>
      <c r="D48" s="618" t="s">
        <v>637</v>
      </c>
      <c r="E48" s="650">
        <f>Revenue!E309</f>
        <v>0</v>
      </c>
      <c r="F48" s="650">
        <f>Revenue!F309</f>
        <v>25000000</v>
      </c>
      <c r="G48" s="650">
        <f>Revenue!G309</f>
        <v>5000000</v>
      </c>
      <c r="H48" s="650">
        <f>Revenue!H309</f>
        <v>25000000</v>
      </c>
    </row>
    <row r="49" spans="1:8" s="69" customFormat="1" ht="25" customHeight="1" thickBot="1" x14ac:dyDescent="0.4">
      <c r="A49" s="688" t="s">
        <v>640</v>
      </c>
      <c r="B49" s="689"/>
      <c r="C49" s="686">
        <v>31912500</v>
      </c>
      <c r="D49" s="690" t="s">
        <v>638</v>
      </c>
      <c r="E49" s="681">
        <f>Revenue!E313</f>
        <v>300000</v>
      </c>
      <c r="F49" s="681">
        <f>Revenue!F313</f>
        <v>500000</v>
      </c>
      <c r="G49" s="681">
        <f>Revenue!G313</f>
        <v>280345.59999999998</v>
      </c>
      <c r="H49" s="681">
        <f>Revenue!H313</f>
        <v>500000</v>
      </c>
    </row>
    <row r="50" spans="1:8" s="69" customFormat="1" ht="25" customHeight="1" thickBot="1" x14ac:dyDescent="0.4">
      <c r="A50" s="691"/>
      <c r="B50" s="675"/>
      <c r="C50" s="675"/>
      <c r="D50" s="692" t="s">
        <v>347</v>
      </c>
      <c r="E50" s="674">
        <f>SUM(E35:E49)</f>
        <v>196347024.18000001</v>
      </c>
      <c r="F50" s="674">
        <f>SUM(F35:F49)</f>
        <v>557107963</v>
      </c>
      <c r="G50" s="674">
        <f>SUM(G35:G49)</f>
        <v>289247979.20000011</v>
      </c>
      <c r="H50" s="674">
        <f>SUM(H35:H49)</f>
        <v>684278689.24000001</v>
      </c>
    </row>
    <row r="51" spans="1:8" s="69" customFormat="1" ht="25" customHeight="1" x14ac:dyDescent="0.35">
      <c r="A51" s="693">
        <v>11010101</v>
      </c>
      <c r="B51" s="694"/>
      <c r="C51" s="91">
        <v>31912500</v>
      </c>
      <c r="D51" s="695" t="s">
        <v>273</v>
      </c>
      <c r="E51" s="679">
        <f>Revenue!E8+Revenue!E9+Revenue!E11+Revenue!E16+Revenue!E17</f>
        <v>3295392973.0599999</v>
      </c>
      <c r="F51" s="679">
        <f>Revenue!F8+Revenue!F9+Revenue!F11+Revenue!F16+Revenue!F17</f>
        <v>10855301647</v>
      </c>
      <c r="G51" s="679">
        <f>Revenue!G8+Revenue!G9+Revenue!G11+Revenue!G16+Revenue!G17</f>
        <v>3797679198.2750998</v>
      </c>
      <c r="H51" s="679">
        <f>Revenue!H8+Revenue!H9+Revenue!H11+Revenue!H16+Revenue!H17</f>
        <v>13199130920.76</v>
      </c>
    </row>
    <row r="52" spans="1:8" s="69" customFormat="1" ht="25" customHeight="1" x14ac:dyDescent="0.35">
      <c r="A52" s="696" t="s">
        <v>645</v>
      </c>
      <c r="B52" s="685"/>
      <c r="C52" s="91">
        <v>31912500</v>
      </c>
      <c r="D52" s="697" t="s">
        <v>348</v>
      </c>
      <c r="E52" s="650">
        <f>Revenue!E13</f>
        <v>30000000</v>
      </c>
      <c r="F52" s="650">
        <f>Revenue!F13</f>
        <v>50000000</v>
      </c>
      <c r="G52" s="650">
        <f>Revenue!G13</f>
        <v>0</v>
      </c>
      <c r="H52" s="650">
        <f>Revenue!H13</f>
        <v>100000000</v>
      </c>
    </row>
    <row r="53" spans="1:8" s="69" customFormat="1" ht="25" customHeight="1" thickBot="1" x14ac:dyDescent="0.4">
      <c r="A53" s="698"/>
      <c r="B53" s="689"/>
      <c r="C53" s="689"/>
      <c r="D53" s="699" t="s">
        <v>843</v>
      </c>
      <c r="E53" s="650">
        <f>E5</f>
        <v>0</v>
      </c>
      <c r="F53" s="650">
        <f>F5</f>
        <v>136420.79999999999</v>
      </c>
      <c r="G53" s="650">
        <f>G5</f>
        <v>0</v>
      </c>
      <c r="H53" s="650">
        <f>H5</f>
        <v>136420.79999999999</v>
      </c>
    </row>
    <row r="54" spans="1:8" s="69" customFormat="1" ht="25" customHeight="1" thickBot="1" x14ac:dyDescent="0.4">
      <c r="A54" s="691"/>
      <c r="B54" s="675"/>
      <c r="C54" s="675"/>
      <c r="D54" s="692" t="s">
        <v>349</v>
      </c>
      <c r="E54" s="674">
        <f>SUM(E50:E53)</f>
        <v>3521739997.2399998</v>
      </c>
      <c r="F54" s="674">
        <f>SUM(F50:F53)</f>
        <v>11462546030.799999</v>
      </c>
      <c r="G54" s="674">
        <f>SUM(G50:G53)</f>
        <v>4086927177.4751</v>
      </c>
      <c r="H54" s="674">
        <f>SUM(H50:H53)</f>
        <v>13983546030.799999</v>
      </c>
    </row>
  </sheetData>
  <mergeCells count="17">
    <mergeCell ref="A30:H30"/>
    <mergeCell ref="A31:H31"/>
    <mergeCell ref="A32:H32"/>
    <mergeCell ref="A33:H33"/>
    <mergeCell ref="A23:D23"/>
    <mergeCell ref="E23:H23"/>
    <mergeCell ref="B24:D24"/>
    <mergeCell ref="B25:C25"/>
    <mergeCell ref="B26:C26"/>
    <mergeCell ref="B27:C27"/>
    <mergeCell ref="A1:H1"/>
    <mergeCell ref="A2:H2"/>
    <mergeCell ref="A3:H3"/>
    <mergeCell ref="A22:H22"/>
    <mergeCell ref="A20:D20"/>
    <mergeCell ref="A21:F21"/>
    <mergeCell ref="G21:H21"/>
  </mergeCells>
  <printOptions horizontalCentered="1"/>
  <pageMargins left="0.196850393700787" right="0.196850393700787" top="0.74803149606299202" bottom="0.74803149606299202" header="0.31496062992126" footer="0.31496062992126"/>
  <pageSetup paperSize="9" scale="70" orientation="landscape" r:id="rId1"/>
  <headerFoot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5"/>
  <sheetViews>
    <sheetView view="pageBreakPreview" topLeftCell="A4" zoomScale="90" zoomScaleNormal="100" zoomScaleSheetLayoutView="90" zoomScalePageLayoutView="50" workbookViewId="0">
      <selection activeCell="E9" sqref="E9"/>
    </sheetView>
  </sheetViews>
  <sheetFormatPr defaultColWidth="9.1796875" defaultRowHeight="18.5" x14ac:dyDescent="0.45"/>
  <cols>
    <col min="1" max="1" width="16.26953125" style="1" customWidth="1"/>
    <col min="2" max="2" width="11.26953125" style="1" customWidth="1"/>
    <col min="3" max="3" width="13.453125" style="1" customWidth="1"/>
    <col min="4" max="4" width="45" style="66" customWidth="1"/>
    <col min="5" max="5" width="22" style="1" customWidth="1"/>
    <col min="6" max="6" width="21.1796875" style="1" customWidth="1"/>
    <col min="7" max="7" width="20" style="1" customWidth="1"/>
    <col min="8" max="8" width="22.1796875" style="1" customWidth="1"/>
    <col min="9" max="16384" width="9.1796875" style="1"/>
  </cols>
  <sheetData>
    <row r="1" spans="1:8" ht="22.5" x14ac:dyDescent="0.45">
      <c r="A1" s="894" t="s">
        <v>812</v>
      </c>
      <c r="B1" s="895"/>
      <c r="C1" s="895"/>
      <c r="D1" s="895"/>
      <c r="E1" s="895"/>
      <c r="F1" s="895"/>
      <c r="G1" s="895"/>
      <c r="H1" s="896"/>
    </row>
    <row r="2" spans="1:8" x14ac:dyDescent="0.45">
      <c r="A2" s="897" t="s">
        <v>485</v>
      </c>
      <c r="B2" s="898"/>
      <c r="C2" s="898"/>
      <c r="D2" s="898"/>
      <c r="E2" s="898"/>
      <c r="F2" s="898"/>
      <c r="G2" s="898"/>
      <c r="H2" s="899"/>
    </row>
    <row r="3" spans="1:8" ht="20.5" x14ac:dyDescent="0.45">
      <c r="A3" s="900" t="s">
        <v>952</v>
      </c>
      <c r="B3" s="901"/>
      <c r="C3" s="901"/>
      <c r="D3" s="901"/>
      <c r="E3" s="901"/>
      <c r="F3" s="901"/>
      <c r="G3" s="901"/>
      <c r="H3" s="902"/>
    </row>
    <row r="4" spans="1:8" ht="24" customHeight="1" thickBot="1" x14ac:dyDescent="0.5">
      <c r="A4" s="903" t="s">
        <v>487</v>
      </c>
      <c r="B4" s="904"/>
      <c r="C4" s="904"/>
      <c r="D4" s="904"/>
      <c r="E4" s="904"/>
      <c r="F4" s="904"/>
      <c r="G4" s="904"/>
      <c r="H4" s="905"/>
    </row>
    <row r="5" spans="1:8" s="2" customFormat="1" ht="54.5" thickBot="1" x14ac:dyDescent="0.4">
      <c r="A5" s="80" t="s">
        <v>449</v>
      </c>
      <c r="B5" s="80" t="s">
        <v>456</v>
      </c>
      <c r="C5" s="80" t="s">
        <v>455</v>
      </c>
      <c r="D5" s="81" t="s">
        <v>1</v>
      </c>
      <c r="E5" s="80" t="s">
        <v>885</v>
      </c>
      <c r="F5" s="80" t="s">
        <v>915</v>
      </c>
      <c r="G5" s="80" t="s">
        <v>884</v>
      </c>
      <c r="H5" s="80" t="s">
        <v>955</v>
      </c>
    </row>
    <row r="6" spans="1:8" s="2" customFormat="1" ht="18" x14ac:dyDescent="0.35">
      <c r="A6" s="82" t="s">
        <v>783</v>
      </c>
      <c r="B6" s="83"/>
      <c r="C6" s="83"/>
      <c r="D6" s="84" t="s">
        <v>2</v>
      </c>
      <c r="E6" s="85"/>
      <c r="F6" s="87"/>
      <c r="G6" s="86"/>
      <c r="H6" s="87"/>
    </row>
    <row r="7" spans="1:8" s="2" customFormat="1" ht="36" x14ac:dyDescent="0.35">
      <c r="A7" s="82">
        <v>11000000</v>
      </c>
      <c r="B7" s="83"/>
      <c r="C7" s="88"/>
      <c r="D7" s="84" t="s">
        <v>3</v>
      </c>
      <c r="E7" s="85"/>
      <c r="F7" s="87"/>
      <c r="G7" s="86"/>
      <c r="H7" s="87"/>
    </row>
    <row r="8" spans="1:8" s="2" customFormat="1" ht="21" customHeight="1" x14ac:dyDescent="0.35">
      <c r="A8" s="89">
        <v>11010101</v>
      </c>
      <c r="B8" s="90" t="s">
        <v>644</v>
      </c>
      <c r="C8" s="91">
        <v>31912500</v>
      </c>
      <c r="D8" s="92" t="s">
        <v>4</v>
      </c>
      <c r="E8" s="71">
        <v>1459459713.8299999</v>
      </c>
      <c r="F8" s="71">
        <v>5773220998</v>
      </c>
      <c r="G8" s="71">
        <v>502502233.52999997</v>
      </c>
      <c r="H8" s="71">
        <v>5773220998</v>
      </c>
    </row>
    <row r="9" spans="1:8" s="2" customFormat="1" ht="21.75" customHeight="1" x14ac:dyDescent="0.35">
      <c r="A9" s="89">
        <v>11010401</v>
      </c>
      <c r="B9" s="90" t="s">
        <v>644</v>
      </c>
      <c r="C9" s="91">
        <v>31912500</v>
      </c>
      <c r="D9" s="92" t="s">
        <v>5</v>
      </c>
      <c r="E9" s="71">
        <v>639268000</v>
      </c>
      <c r="F9" s="71">
        <v>2159876554</v>
      </c>
      <c r="G9" s="71">
        <v>1338703811.01</v>
      </c>
      <c r="H9" s="71">
        <v>3483705827.7600002</v>
      </c>
    </row>
    <row r="10" spans="1:8" s="2" customFormat="1" ht="18" x14ac:dyDescent="0.4">
      <c r="A10" s="82">
        <v>110102</v>
      </c>
      <c r="B10" s="90"/>
      <c r="C10" s="93"/>
      <c r="D10" s="84" t="s">
        <v>539</v>
      </c>
      <c r="E10" s="94"/>
      <c r="F10" s="95"/>
      <c r="G10" s="94"/>
      <c r="H10" s="95"/>
    </row>
    <row r="11" spans="1:8" s="2" customFormat="1" ht="18" x14ac:dyDescent="0.35">
      <c r="A11" s="89">
        <v>11010201</v>
      </c>
      <c r="B11" s="90" t="s">
        <v>645</v>
      </c>
      <c r="C11" s="91">
        <v>31912500</v>
      </c>
      <c r="D11" s="92" t="s">
        <v>298</v>
      </c>
      <c r="E11" s="71">
        <v>1196665259.23</v>
      </c>
      <c r="F11" s="71">
        <v>2922204095</v>
      </c>
      <c r="G11" s="71">
        <v>1956473153.7350998</v>
      </c>
      <c r="H11" s="71">
        <v>3942204095</v>
      </c>
    </row>
    <row r="12" spans="1:8" s="2" customFormat="1" ht="36" x14ac:dyDescent="0.4">
      <c r="A12" s="82">
        <v>310301</v>
      </c>
      <c r="B12" s="90"/>
      <c r="C12" s="93"/>
      <c r="D12" s="84" t="s">
        <v>540</v>
      </c>
      <c r="E12" s="94"/>
      <c r="F12" s="95"/>
      <c r="G12" s="94"/>
      <c r="H12" s="95"/>
    </row>
    <row r="13" spans="1:8" s="2" customFormat="1" ht="18" x14ac:dyDescent="0.4">
      <c r="A13" s="96">
        <v>31030101</v>
      </c>
      <c r="B13" s="90" t="s">
        <v>645</v>
      </c>
      <c r="C13" s="91">
        <v>31912500</v>
      </c>
      <c r="D13" s="92" t="s">
        <v>280</v>
      </c>
      <c r="E13" s="71">
        <v>30000000</v>
      </c>
      <c r="F13" s="71">
        <v>50000000</v>
      </c>
      <c r="G13" s="71">
        <v>0</v>
      </c>
      <c r="H13" s="71">
        <v>100000000</v>
      </c>
    </row>
    <row r="14" spans="1:8" s="2" customFormat="1" ht="18" x14ac:dyDescent="0.4">
      <c r="A14" s="97">
        <v>1402</v>
      </c>
      <c r="B14" s="98"/>
      <c r="C14" s="99"/>
      <c r="D14" s="84" t="s">
        <v>541</v>
      </c>
      <c r="E14" s="70"/>
      <c r="F14" s="71"/>
      <c r="G14" s="70"/>
      <c r="H14" s="71"/>
    </row>
    <row r="15" spans="1:8" s="2" customFormat="1" ht="18" x14ac:dyDescent="0.4">
      <c r="A15" s="97">
        <v>140202</v>
      </c>
      <c r="B15" s="100"/>
      <c r="C15" s="99"/>
      <c r="D15" s="84" t="s">
        <v>541</v>
      </c>
      <c r="E15" s="70"/>
      <c r="F15" s="71"/>
      <c r="G15" s="70"/>
      <c r="H15" s="71"/>
    </row>
    <row r="16" spans="1:8" s="2" customFormat="1" ht="18" x14ac:dyDescent="0.4">
      <c r="A16" s="96">
        <v>14020201</v>
      </c>
      <c r="B16" s="99"/>
      <c r="C16" s="99"/>
      <c r="D16" s="92" t="s">
        <v>542</v>
      </c>
      <c r="E16" s="70"/>
      <c r="F16" s="71"/>
      <c r="G16" s="70"/>
      <c r="H16" s="71"/>
    </row>
    <row r="17" spans="1:8" s="2" customFormat="1" thickBot="1" x14ac:dyDescent="0.45">
      <c r="A17" s="101">
        <v>14020202</v>
      </c>
      <c r="B17" s="102"/>
      <c r="C17" s="102"/>
      <c r="D17" s="103" t="s">
        <v>543</v>
      </c>
      <c r="E17" s="104"/>
      <c r="F17" s="105"/>
      <c r="G17" s="104"/>
      <c r="H17" s="105"/>
    </row>
    <row r="18" spans="1:8" s="2" customFormat="1" thickBot="1" x14ac:dyDescent="0.45">
      <c r="A18" s="106"/>
      <c r="B18" s="106"/>
      <c r="C18" s="106"/>
      <c r="D18" s="107" t="s">
        <v>544</v>
      </c>
      <c r="E18" s="108">
        <f>SUM(E8:E17)</f>
        <v>3325392973.0599999</v>
      </c>
      <c r="F18" s="108">
        <f>SUM(F8:F17)</f>
        <v>10905301647</v>
      </c>
      <c r="G18" s="108">
        <f>SUM(G8:G17)</f>
        <v>3797679198.2750998</v>
      </c>
      <c r="H18" s="108">
        <f>SUM(H8:H17)</f>
        <v>13299130920.76</v>
      </c>
    </row>
    <row r="19" spans="1:8" s="2" customFormat="1" ht="36" x14ac:dyDescent="0.4">
      <c r="A19" s="109">
        <v>12000000</v>
      </c>
      <c r="B19" s="90"/>
      <c r="C19" s="110"/>
      <c r="D19" s="111" t="s">
        <v>6</v>
      </c>
      <c r="E19" s="112"/>
      <c r="F19" s="113"/>
      <c r="G19" s="112"/>
      <c r="H19" s="113"/>
    </row>
    <row r="20" spans="1:8" s="2" customFormat="1" ht="18" x14ac:dyDescent="0.4">
      <c r="A20" s="82">
        <v>12010000</v>
      </c>
      <c r="B20" s="83"/>
      <c r="C20" s="88"/>
      <c r="D20" s="84" t="s">
        <v>7</v>
      </c>
      <c r="E20" s="94"/>
      <c r="F20" s="114"/>
      <c r="G20" s="94"/>
      <c r="H20" s="114"/>
    </row>
    <row r="21" spans="1:8" s="2" customFormat="1" ht="18" x14ac:dyDescent="0.35">
      <c r="A21" s="89">
        <v>12010103</v>
      </c>
      <c r="B21" s="90" t="s">
        <v>646</v>
      </c>
      <c r="C21" s="91">
        <v>31912500</v>
      </c>
      <c r="D21" s="92" t="s">
        <v>276</v>
      </c>
      <c r="E21" s="70">
        <v>21000000</v>
      </c>
      <c r="F21" s="71">
        <v>100000000</v>
      </c>
      <c r="G21" s="70">
        <v>52432318.710000001</v>
      </c>
      <c r="H21" s="71">
        <v>100000000</v>
      </c>
    </row>
    <row r="22" spans="1:8" s="2" customFormat="1" ht="18" x14ac:dyDescent="0.35">
      <c r="A22" s="89">
        <v>12010104</v>
      </c>
      <c r="B22" s="90" t="s">
        <v>644</v>
      </c>
      <c r="C22" s="91">
        <v>31912500</v>
      </c>
      <c r="D22" s="92" t="s">
        <v>277</v>
      </c>
      <c r="E22" s="70"/>
      <c r="F22" s="71">
        <v>3000000</v>
      </c>
      <c r="G22" s="70">
        <v>706811.46</v>
      </c>
      <c r="H22" s="71">
        <v>3000000</v>
      </c>
    </row>
    <row r="23" spans="1:8" s="2" customFormat="1" thickBot="1" x14ac:dyDescent="0.4">
      <c r="A23" s="115">
        <v>12010105</v>
      </c>
      <c r="B23" s="90" t="s">
        <v>646</v>
      </c>
      <c r="C23" s="91">
        <v>31912500</v>
      </c>
      <c r="D23" s="103" t="s">
        <v>278</v>
      </c>
      <c r="E23" s="75"/>
      <c r="F23" s="78">
        <v>6000000</v>
      </c>
      <c r="G23" s="75">
        <v>3614222.03</v>
      </c>
      <c r="H23" s="78">
        <v>6000000</v>
      </c>
    </row>
    <row r="24" spans="1:8" s="2" customFormat="1" thickBot="1" x14ac:dyDescent="0.45">
      <c r="A24" s="116"/>
      <c r="B24" s="116"/>
      <c r="C24" s="116"/>
      <c r="D24" s="81" t="s">
        <v>544</v>
      </c>
      <c r="E24" s="117">
        <f>SUM(E21:E23)</f>
        <v>21000000</v>
      </c>
      <c r="F24" s="117">
        <f>SUM(F21:F23)</f>
        <v>109000000</v>
      </c>
      <c r="G24" s="117">
        <f>SUM(G21:G23)</f>
        <v>56753352.200000003</v>
      </c>
      <c r="H24" s="117">
        <f>SUM(H21:H23)</f>
        <v>109000000</v>
      </c>
    </row>
    <row r="25" spans="1:8" s="2" customFormat="1" ht="18" x14ac:dyDescent="0.4">
      <c r="A25" s="118">
        <v>12010200</v>
      </c>
      <c r="B25" s="119"/>
      <c r="C25" s="119"/>
      <c r="D25" s="120" t="s">
        <v>8</v>
      </c>
      <c r="E25" s="121"/>
      <c r="F25" s="122"/>
      <c r="G25" s="121"/>
      <c r="H25" s="122"/>
    </row>
    <row r="26" spans="1:8" s="2" customFormat="1" ht="36" x14ac:dyDescent="0.4">
      <c r="A26" s="123">
        <v>12000201</v>
      </c>
      <c r="B26" s="123"/>
      <c r="C26" s="93"/>
      <c r="D26" s="92" t="s">
        <v>9</v>
      </c>
      <c r="E26" s="94"/>
      <c r="F26" s="95">
        <v>20000000</v>
      </c>
      <c r="G26" s="94"/>
      <c r="H26" s="95">
        <v>20000000</v>
      </c>
    </row>
    <row r="27" spans="1:8" s="2" customFormat="1" ht="18" x14ac:dyDescent="0.4">
      <c r="A27" s="124">
        <v>12010500</v>
      </c>
      <c r="B27" s="125"/>
      <c r="C27" s="125"/>
      <c r="D27" s="126" t="s">
        <v>10</v>
      </c>
      <c r="E27" s="94"/>
      <c r="F27" s="114"/>
      <c r="G27" s="94"/>
      <c r="H27" s="114" t="s">
        <v>880</v>
      </c>
    </row>
    <row r="28" spans="1:8" s="2" customFormat="1" ht="18" x14ac:dyDescent="0.4">
      <c r="A28" s="89">
        <v>12010501</v>
      </c>
      <c r="B28" s="123" t="s">
        <v>646</v>
      </c>
      <c r="C28" s="91">
        <v>31912500</v>
      </c>
      <c r="D28" s="92" t="s">
        <v>11</v>
      </c>
      <c r="E28" s="94"/>
      <c r="F28" s="114"/>
      <c r="G28" s="94"/>
      <c r="H28" s="114"/>
    </row>
    <row r="29" spans="1:8" s="2" customFormat="1" thickBot="1" x14ac:dyDescent="0.45">
      <c r="A29" s="115">
        <v>12010502</v>
      </c>
      <c r="B29" s="127"/>
      <c r="C29" s="127"/>
      <c r="D29" s="103" t="s">
        <v>12</v>
      </c>
      <c r="E29" s="104"/>
      <c r="F29" s="128"/>
      <c r="G29" s="104"/>
      <c r="H29" s="128"/>
    </row>
    <row r="30" spans="1:8" s="2" customFormat="1" thickBot="1" x14ac:dyDescent="0.45">
      <c r="A30" s="116"/>
      <c r="B30" s="116"/>
      <c r="C30" s="116"/>
      <c r="D30" s="81" t="s">
        <v>544</v>
      </c>
      <c r="E30" s="117">
        <f>SUM(E26:E29)</f>
        <v>0</v>
      </c>
      <c r="F30" s="117">
        <f>SUM(F26:F29)</f>
        <v>20000000</v>
      </c>
      <c r="G30" s="117">
        <f>SUM(G26:G29)</f>
        <v>0</v>
      </c>
      <c r="H30" s="117">
        <f>SUM(H26:H29)</f>
        <v>20000000</v>
      </c>
    </row>
    <row r="31" spans="1:8" s="2" customFormat="1" ht="18" x14ac:dyDescent="0.4">
      <c r="A31" s="124">
        <v>12020000</v>
      </c>
      <c r="B31" s="125"/>
      <c r="C31" s="125"/>
      <c r="D31" s="126" t="s">
        <v>13</v>
      </c>
      <c r="E31" s="121"/>
      <c r="F31" s="122"/>
      <c r="G31" s="121"/>
      <c r="H31" s="122"/>
    </row>
    <row r="32" spans="1:8" s="2" customFormat="1" ht="18" x14ac:dyDescent="0.4">
      <c r="A32" s="82">
        <v>12020100</v>
      </c>
      <c r="B32" s="83"/>
      <c r="C32" s="83"/>
      <c r="D32" s="84" t="s">
        <v>14</v>
      </c>
      <c r="E32" s="94"/>
      <c r="F32" s="114"/>
      <c r="G32" s="94"/>
      <c r="H32" s="114"/>
    </row>
    <row r="33" spans="1:8" s="2" customFormat="1" ht="18" x14ac:dyDescent="0.35">
      <c r="A33" s="89">
        <v>12020102</v>
      </c>
      <c r="B33" s="123"/>
      <c r="C33" s="91"/>
      <c r="D33" s="129" t="s">
        <v>545</v>
      </c>
      <c r="E33" s="70"/>
      <c r="F33" s="71"/>
      <c r="G33" s="70"/>
      <c r="H33" s="71"/>
    </row>
    <row r="34" spans="1:8" s="2" customFormat="1" ht="18" x14ac:dyDescent="0.35">
      <c r="A34" s="89">
        <v>12020105</v>
      </c>
      <c r="B34" s="90" t="s">
        <v>644</v>
      </c>
      <c r="C34" s="91">
        <v>31912500</v>
      </c>
      <c r="D34" s="129" t="s">
        <v>546</v>
      </c>
      <c r="E34" s="70">
        <v>200000</v>
      </c>
      <c r="F34" s="71">
        <v>400000</v>
      </c>
      <c r="G34" s="70"/>
      <c r="H34" s="71">
        <v>400000</v>
      </c>
    </row>
    <row r="35" spans="1:8" s="2" customFormat="1" ht="18" x14ac:dyDescent="0.35">
      <c r="A35" s="89">
        <v>12020107</v>
      </c>
      <c r="B35" s="123"/>
      <c r="C35" s="123"/>
      <c r="D35" s="129" t="s">
        <v>547</v>
      </c>
      <c r="E35" s="70"/>
      <c r="F35" s="71"/>
      <c r="G35" s="70"/>
      <c r="H35" s="71"/>
    </row>
    <row r="36" spans="1:8" s="2" customFormat="1" ht="19.5" customHeight="1" x14ac:dyDescent="0.35">
      <c r="A36" s="130">
        <v>12020109</v>
      </c>
      <c r="B36" s="90" t="s">
        <v>644</v>
      </c>
      <c r="C36" s="91">
        <v>31912500</v>
      </c>
      <c r="D36" s="92" t="s">
        <v>548</v>
      </c>
      <c r="E36" s="70">
        <v>120000</v>
      </c>
      <c r="F36" s="71">
        <v>200000</v>
      </c>
      <c r="G36" s="70">
        <v>121000</v>
      </c>
      <c r="H36" s="71">
        <v>200000</v>
      </c>
    </row>
    <row r="37" spans="1:8" s="2" customFormat="1" ht="18" x14ac:dyDescent="0.35">
      <c r="A37" s="130">
        <v>12020111</v>
      </c>
      <c r="B37" s="90" t="s">
        <v>646</v>
      </c>
      <c r="C37" s="91">
        <v>31912500</v>
      </c>
      <c r="D37" s="129" t="s">
        <v>549</v>
      </c>
      <c r="E37" s="70">
        <v>4000000</v>
      </c>
      <c r="F37" s="71">
        <v>6000000</v>
      </c>
      <c r="G37" s="70">
        <v>4832190.62</v>
      </c>
      <c r="H37" s="71">
        <v>6000000</v>
      </c>
    </row>
    <row r="38" spans="1:8" s="2" customFormat="1" ht="18" x14ac:dyDescent="0.35">
      <c r="A38" s="130">
        <v>12020112</v>
      </c>
      <c r="B38" s="131"/>
      <c r="C38" s="131"/>
      <c r="D38" s="129" t="s">
        <v>550</v>
      </c>
      <c r="E38" s="70"/>
      <c r="F38" s="71"/>
      <c r="G38" s="70"/>
      <c r="H38" s="71"/>
    </row>
    <row r="39" spans="1:8" s="2" customFormat="1" ht="18" x14ac:dyDescent="0.35">
      <c r="A39" s="89">
        <v>12020113</v>
      </c>
      <c r="B39" s="123"/>
      <c r="C39" s="127"/>
      <c r="D39" s="129" t="s">
        <v>551</v>
      </c>
      <c r="E39" s="70"/>
      <c r="F39" s="71"/>
      <c r="G39" s="70"/>
      <c r="H39" s="71"/>
    </row>
    <row r="40" spans="1:8" s="2" customFormat="1" ht="18" x14ac:dyDescent="0.35">
      <c r="A40" s="130">
        <v>12020114</v>
      </c>
      <c r="B40" s="90" t="s">
        <v>646</v>
      </c>
      <c r="C40" s="91">
        <v>31912500</v>
      </c>
      <c r="D40" s="129" t="s">
        <v>552</v>
      </c>
      <c r="E40" s="70">
        <v>4500000</v>
      </c>
      <c r="F40" s="71">
        <v>7000000</v>
      </c>
      <c r="G40" s="70">
        <v>3128499.1</v>
      </c>
      <c r="H40" s="71">
        <v>7000000</v>
      </c>
    </row>
    <row r="41" spans="1:8" s="2" customFormat="1" ht="18" x14ac:dyDescent="0.35">
      <c r="A41" s="130">
        <v>12020115</v>
      </c>
      <c r="B41" s="131"/>
      <c r="C41" s="131"/>
      <c r="D41" s="129" t="s">
        <v>553</v>
      </c>
      <c r="E41" s="70"/>
      <c r="F41" s="71"/>
      <c r="G41" s="70"/>
      <c r="H41" s="71"/>
    </row>
    <row r="42" spans="1:8" s="2" customFormat="1" ht="18" x14ac:dyDescent="0.35">
      <c r="A42" s="89">
        <v>12020116</v>
      </c>
      <c r="B42" s="90" t="s">
        <v>644</v>
      </c>
      <c r="C42" s="91">
        <v>31912500</v>
      </c>
      <c r="D42" s="129" t="s">
        <v>554</v>
      </c>
      <c r="E42" s="70">
        <v>300000</v>
      </c>
      <c r="F42" s="71">
        <v>500000</v>
      </c>
      <c r="G42" s="70">
        <v>210159.78</v>
      </c>
      <c r="H42" s="71">
        <v>500000</v>
      </c>
    </row>
    <row r="43" spans="1:8" s="2" customFormat="1" ht="18" x14ac:dyDescent="0.35">
      <c r="A43" s="89">
        <v>12020117</v>
      </c>
      <c r="B43" s="90" t="s">
        <v>646</v>
      </c>
      <c r="C43" s="91">
        <v>31912500</v>
      </c>
      <c r="D43" s="129" t="s">
        <v>555</v>
      </c>
      <c r="E43" s="70">
        <v>150000</v>
      </c>
      <c r="F43" s="71">
        <v>400000</v>
      </c>
      <c r="G43" s="70"/>
      <c r="H43" s="71">
        <v>400000</v>
      </c>
    </row>
    <row r="44" spans="1:8" s="2" customFormat="1" ht="18" x14ac:dyDescent="0.35">
      <c r="A44" s="89">
        <v>12020118</v>
      </c>
      <c r="B44" s="90"/>
      <c r="C44" s="93"/>
      <c r="D44" s="129" t="s">
        <v>556</v>
      </c>
      <c r="E44" s="70"/>
      <c r="F44" s="71"/>
      <c r="G44" s="70"/>
      <c r="H44" s="71"/>
    </row>
    <row r="45" spans="1:8" s="2" customFormat="1" ht="18" x14ac:dyDescent="0.35">
      <c r="A45" s="89">
        <v>12020119</v>
      </c>
      <c r="B45" s="123"/>
      <c r="C45" s="123"/>
      <c r="D45" s="129" t="s">
        <v>557</v>
      </c>
      <c r="E45" s="70"/>
      <c r="F45" s="71"/>
      <c r="G45" s="70"/>
      <c r="H45" s="71"/>
    </row>
    <row r="46" spans="1:8" s="2" customFormat="1" ht="18" x14ac:dyDescent="0.35">
      <c r="A46" s="89">
        <v>12020120</v>
      </c>
      <c r="B46" s="90" t="s">
        <v>646</v>
      </c>
      <c r="C46" s="91">
        <v>31912500</v>
      </c>
      <c r="D46" s="129" t="s">
        <v>283</v>
      </c>
      <c r="E46" s="70">
        <v>7000000</v>
      </c>
      <c r="F46" s="71">
        <v>10000000</v>
      </c>
      <c r="G46" s="70">
        <v>4392180</v>
      </c>
      <c r="H46" s="71">
        <v>10000000</v>
      </c>
    </row>
    <row r="47" spans="1:8" s="2" customFormat="1" ht="18" x14ac:dyDescent="0.35">
      <c r="A47" s="89">
        <v>12020121</v>
      </c>
      <c r="B47" s="123"/>
      <c r="C47" s="123"/>
      <c r="D47" s="129" t="s">
        <v>558</v>
      </c>
      <c r="E47" s="70"/>
      <c r="F47" s="71"/>
      <c r="G47" s="70"/>
      <c r="H47" s="71"/>
    </row>
    <row r="48" spans="1:8" s="2" customFormat="1" ht="18" x14ac:dyDescent="0.35">
      <c r="A48" s="132">
        <v>12020122</v>
      </c>
      <c r="B48" s="90" t="s">
        <v>646</v>
      </c>
      <c r="C48" s="91">
        <v>31912500</v>
      </c>
      <c r="D48" s="134" t="s">
        <v>559</v>
      </c>
      <c r="E48" s="70">
        <v>3000000</v>
      </c>
      <c r="F48" s="71">
        <v>5000000</v>
      </c>
      <c r="G48" s="70">
        <v>3812437.19</v>
      </c>
      <c r="H48" s="71">
        <v>5000000</v>
      </c>
    </row>
    <row r="49" spans="1:8" s="2" customFormat="1" ht="18" x14ac:dyDescent="0.35">
      <c r="A49" s="132">
        <v>12020123</v>
      </c>
      <c r="B49" s="133"/>
      <c r="C49" s="133"/>
      <c r="D49" s="134" t="s">
        <v>560</v>
      </c>
      <c r="E49" s="70"/>
      <c r="F49" s="71"/>
      <c r="G49" s="70"/>
      <c r="H49" s="71"/>
    </row>
    <row r="50" spans="1:8" s="2" customFormat="1" ht="18" x14ac:dyDescent="0.35">
      <c r="A50" s="132">
        <v>12020124</v>
      </c>
      <c r="B50" s="90" t="s">
        <v>646</v>
      </c>
      <c r="C50" s="91">
        <v>31912500</v>
      </c>
      <c r="D50" s="134" t="s">
        <v>561</v>
      </c>
      <c r="E50" s="70"/>
      <c r="F50" s="71"/>
      <c r="G50" s="70"/>
      <c r="H50" s="71"/>
    </row>
    <row r="51" spans="1:8" s="2" customFormat="1" ht="18" x14ac:dyDescent="0.35">
      <c r="A51" s="132">
        <v>12020125</v>
      </c>
      <c r="B51" s="133"/>
      <c r="C51" s="133"/>
      <c r="D51" s="134" t="s">
        <v>562</v>
      </c>
      <c r="E51" s="70"/>
      <c r="F51" s="71"/>
      <c r="G51" s="70"/>
      <c r="H51" s="71"/>
    </row>
    <row r="52" spans="1:8" s="2" customFormat="1" ht="18" x14ac:dyDescent="0.35">
      <c r="A52" s="132">
        <v>12020126</v>
      </c>
      <c r="B52" s="133"/>
      <c r="C52" s="133"/>
      <c r="D52" s="134" t="s">
        <v>563</v>
      </c>
      <c r="E52" s="70"/>
      <c r="F52" s="71"/>
      <c r="G52" s="70"/>
      <c r="H52" s="71"/>
    </row>
    <row r="53" spans="1:8" s="2" customFormat="1" ht="18" x14ac:dyDescent="0.35">
      <c r="A53" s="132">
        <v>12020128</v>
      </c>
      <c r="B53" s="90" t="s">
        <v>646</v>
      </c>
      <c r="C53" s="91">
        <v>31912500</v>
      </c>
      <c r="D53" s="134" t="s">
        <v>564</v>
      </c>
      <c r="E53" s="70">
        <v>1500000</v>
      </c>
      <c r="F53" s="71">
        <v>3000000</v>
      </c>
      <c r="G53" s="70">
        <v>1211487.53</v>
      </c>
      <c r="H53" s="71">
        <v>3000000</v>
      </c>
    </row>
    <row r="54" spans="1:8" s="2" customFormat="1" ht="18" x14ac:dyDescent="0.35">
      <c r="A54" s="132">
        <v>12020130</v>
      </c>
      <c r="B54" s="90"/>
      <c r="C54" s="93"/>
      <c r="D54" s="134" t="s">
        <v>565</v>
      </c>
      <c r="E54" s="70"/>
      <c r="F54" s="71">
        <v>500000</v>
      </c>
      <c r="G54" s="70">
        <v>415228.11</v>
      </c>
      <c r="H54" s="71">
        <v>500000</v>
      </c>
    </row>
    <row r="55" spans="1:8" s="2" customFormat="1" ht="18" x14ac:dyDescent="0.35">
      <c r="A55" s="132">
        <v>12020131</v>
      </c>
      <c r="B55" s="133"/>
      <c r="C55" s="133"/>
      <c r="D55" s="134" t="s">
        <v>282</v>
      </c>
      <c r="E55" s="70"/>
      <c r="F55" s="71"/>
      <c r="G55" s="70"/>
      <c r="H55" s="71"/>
    </row>
    <row r="56" spans="1:8" s="2" customFormat="1" ht="18" x14ac:dyDescent="0.35">
      <c r="A56" s="132">
        <v>12020137</v>
      </c>
      <c r="B56" s="90" t="s">
        <v>646</v>
      </c>
      <c r="C56" s="91">
        <v>31912500</v>
      </c>
      <c r="D56" s="134" t="s">
        <v>566</v>
      </c>
      <c r="E56" s="70">
        <v>1500000</v>
      </c>
      <c r="F56" s="71">
        <v>2000000</v>
      </c>
      <c r="G56" s="70">
        <v>1216499.1599999999</v>
      </c>
      <c r="H56" s="71">
        <v>2000000</v>
      </c>
    </row>
    <row r="57" spans="1:8" s="2" customFormat="1" ht="18" x14ac:dyDescent="0.35">
      <c r="A57" s="89">
        <v>12020138</v>
      </c>
      <c r="B57" s="90" t="s">
        <v>646</v>
      </c>
      <c r="C57" s="91">
        <v>31912500</v>
      </c>
      <c r="D57" s="129" t="s">
        <v>567</v>
      </c>
      <c r="E57" s="70">
        <v>5423600</v>
      </c>
      <c r="F57" s="71">
        <v>7000000</v>
      </c>
      <c r="G57" s="70">
        <v>2489779.1</v>
      </c>
      <c r="H57" s="71">
        <v>7000000</v>
      </c>
    </row>
    <row r="58" spans="1:8" s="2" customFormat="1" ht="18" x14ac:dyDescent="0.35">
      <c r="A58" s="89">
        <v>12020139</v>
      </c>
      <c r="B58" s="90" t="s">
        <v>646</v>
      </c>
      <c r="C58" s="91">
        <v>31912500</v>
      </c>
      <c r="D58" s="129" t="s">
        <v>813</v>
      </c>
      <c r="E58" s="70">
        <v>200000</v>
      </c>
      <c r="F58" s="71">
        <v>1000000</v>
      </c>
      <c r="G58" s="70">
        <v>674289.77</v>
      </c>
      <c r="H58" s="71">
        <v>1000000</v>
      </c>
    </row>
    <row r="59" spans="1:8" s="2" customFormat="1" ht="18" x14ac:dyDescent="0.35">
      <c r="A59" s="89">
        <v>12020140</v>
      </c>
      <c r="B59" s="90" t="s">
        <v>646</v>
      </c>
      <c r="C59" s="91">
        <v>31912500</v>
      </c>
      <c r="D59" s="129" t="s">
        <v>568</v>
      </c>
      <c r="E59" s="70">
        <v>500000</v>
      </c>
      <c r="F59" s="71">
        <v>1000000</v>
      </c>
      <c r="G59" s="70"/>
      <c r="H59" s="71">
        <v>1000000</v>
      </c>
    </row>
    <row r="60" spans="1:8" s="2" customFormat="1" ht="18" x14ac:dyDescent="0.35">
      <c r="A60" s="89">
        <v>12020141</v>
      </c>
      <c r="B60" s="123"/>
      <c r="C60" s="123"/>
      <c r="D60" s="129" t="s">
        <v>569</v>
      </c>
      <c r="E60" s="70"/>
      <c r="F60" s="71"/>
      <c r="G60" s="70"/>
      <c r="H60" s="71"/>
    </row>
    <row r="61" spans="1:8" s="2" customFormat="1" ht="18" x14ac:dyDescent="0.35">
      <c r="A61" s="89">
        <v>12020142</v>
      </c>
      <c r="B61" s="90" t="s">
        <v>646</v>
      </c>
      <c r="C61" s="91">
        <v>31912500</v>
      </c>
      <c r="D61" s="129" t="s">
        <v>570</v>
      </c>
      <c r="E61" s="70">
        <v>1500000</v>
      </c>
      <c r="F61" s="71">
        <v>3000000</v>
      </c>
      <c r="G61" s="70">
        <v>849332</v>
      </c>
      <c r="H61" s="71">
        <v>3000000</v>
      </c>
    </row>
    <row r="62" spans="1:8" s="2" customFormat="1" ht="18" x14ac:dyDescent="0.35">
      <c r="A62" s="89">
        <v>12020143</v>
      </c>
      <c r="B62" s="90"/>
      <c r="C62" s="91"/>
      <c r="D62" s="129" t="s">
        <v>571</v>
      </c>
      <c r="E62" s="70"/>
      <c r="F62" s="71"/>
      <c r="G62" s="70"/>
      <c r="H62" s="71"/>
    </row>
    <row r="63" spans="1:8" s="2" customFormat="1" ht="18" x14ac:dyDescent="0.35">
      <c r="A63" s="89">
        <v>12020144</v>
      </c>
      <c r="B63" s="90" t="s">
        <v>646</v>
      </c>
      <c r="C63" s="91">
        <v>31912500</v>
      </c>
      <c r="D63" s="129" t="s">
        <v>572</v>
      </c>
      <c r="E63" s="70">
        <v>700000</v>
      </c>
      <c r="F63" s="71">
        <v>1500000</v>
      </c>
      <c r="G63" s="70">
        <v>328491.59999999998</v>
      </c>
      <c r="H63" s="71">
        <v>1500000</v>
      </c>
    </row>
    <row r="64" spans="1:8" s="2" customFormat="1" ht="18" x14ac:dyDescent="0.35">
      <c r="A64" s="89">
        <v>12020145</v>
      </c>
      <c r="B64" s="90" t="s">
        <v>646</v>
      </c>
      <c r="C64" s="91">
        <v>31912500</v>
      </c>
      <c r="D64" s="129" t="s">
        <v>292</v>
      </c>
      <c r="E64" s="70">
        <v>4500000</v>
      </c>
      <c r="F64" s="71">
        <v>7000000</v>
      </c>
      <c r="G64" s="70">
        <v>2493720</v>
      </c>
      <c r="H64" s="71">
        <v>7000000</v>
      </c>
    </row>
    <row r="65" spans="1:8" s="2" customFormat="1" ht="18" x14ac:dyDescent="0.35">
      <c r="A65" s="89">
        <v>12020146</v>
      </c>
      <c r="B65" s="123"/>
      <c r="C65" s="123"/>
      <c r="D65" s="129" t="s">
        <v>573</v>
      </c>
      <c r="E65" s="70"/>
      <c r="F65" s="71"/>
      <c r="G65" s="70"/>
      <c r="H65" s="71"/>
    </row>
    <row r="66" spans="1:8" s="2" customFormat="1" ht="18" x14ac:dyDescent="0.35">
      <c r="A66" s="89">
        <v>12020147</v>
      </c>
      <c r="B66" s="123"/>
      <c r="C66" s="123"/>
      <c r="D66" s="129" t="s">
        <v>574</v>
      </c>
      <c r="E66" s="70"/>
      <c r="F66" s="71"/>
      <c r="G66" s="70"/>
      <c r="H66" s="71"/>
    </row>
    <row r="67" spans="1:8" s="2" customFormat="1" ht="18" x14ac:dyDescent="0.35">
      <c r="A67" s="89">
        <v>12020148</v>
      </c>
      <c r="B67" s="123"/>
      <c r="C67" s="123"/>
      <c r="D67" s="129" t="s">
        <v>575</v>
      </c>
      <c r="E67" s="70"/>
      <c r="F67" s="71"/>
      <c r="G67" s="70"/>
      <c r="H67" s="71"/>
    </row>
    <row r="68" spans="1:8" s="2" customFormat="1" ht="18" x14ac:dyDescent="0.35">
      <c r="A68" s="89">
        <v>12020149</v>
      </c>
      <c r="B68" s="90" t="s">
        <v>646</v>
      </c>
      <c r="C68" s="91">
        <v>31912500</v>
      </c>
      <c r="D68" s="129" t="s">
        <v>576</v>
      </c>
      <c r="E68" s="70">
        <v>150000</v>
      </c>
      <c r="F68" s="71">
        <v>250000</v>
      </c>
      <c r="G68" s="70">
        <v>261118.45</v>
      </c>
      <c r="H68" s="71">
        <v>250000</v>
      </c>
    </row>
    <row r="69" spans="1:8" s="2" customFormat="1" ht="18" x14ac:dyDescent="0.35">
      <c r="A69" s="89">
        <v>12020150</v>
      </c>
      <c r="B69" s="90"/>
      <c r="C69" s="91"/>
      <c r="D69" s="129" t="s">
        <v>577</v>
      </c>
      <c r="E69" s="70"/>
      <c r="F69" s="71"/>
      <c r="G69" s="70"/>
      <c r="H69" s="71"/>
    </row>
    <row r="70" spans="1:8" s="2" customFormat="1" ht="18" x14ac:dyDescent="0.35">
      <c r="A70" s="89">
        <v>12020151</v>
      </c>
      <c r="B70" s="90" t="s">
        <v>646</v>
      </c>
      <c r="C70" s="91">
        <v>31912500</v>
      </c>
      <c r="D70" s="129" t="s">
        <v>578</v>
      </c>
      <c r="E70" s="70">
        <v>400000</v>
      </c>
      <c r="F70" s="71">
        <v>500000</v>
      </c>
      <c r="G70" s="70">
        <v>148275.68</v>
      </c>
      <c r="H70" s="71">
        <v>500000</v>
      </c>
    </row>
    <row r="71" spans="1:8" s="2" customFormat="1" ht="18" x14ac:dyDescent="0.35">
      <c r="A71" s="89">
        <v>12020152</v>
      </c>
      <c r="B71" s="90" t="s">
        <v>646</v>
      </c>
      <c r="C71" s="91">
        <v>31912500</v>
      </c>
      <c r="D71" s="129" t="s">
        <v>579</v>
      </c>
      <c r="E71" s="70">
        <v>500000</v>
      </c>
      <c r="F71" s="71">
        <v>800000</v>
      </c>
      <c r="G71" s="70">
        <v>1005336.18</v>
      </c>
      <c r="H71" s="71">
        <v>800000</v>
      </c>
    </row>
    <row r="72" spans="1:8" s="2" customFormat="1" ht="18" x14ac:dyDescent="0.35">
      <c r="A72" s="89">
        <v>12020154</v>
      </c>
      <c r="B72" s="90" t="s">
        <v>646</v>
      </c>
      <c r="C72" s="91">
        <v>31912500</v>
      </c>
      <c r="D72" s="129" t="s">
        <v>580</v>
      </c>
      <c r="E72" s="70">
        <v>500000</v>
      </c>
      <c r="F72" s="71">
        <v>700000</v>
      </c>
      <c r="G72" s="70"/>
      <c r="H72" s="71">
        <v>700000</v>
      </c>
    </row>
    <row r="73" spans="1:8" s="2" customFormat="1" ht="18" x14ac:dyDescent="0.35">
      <c r="A73" s="89">
        <v>12020155</v>
      </c>
      <c r="B73" s="90" t="s">
        <v>646</v>
      </c>
      <c r="C73" s="91">
        <v>31912500</v>
      </c>
      <c r="D73" s="129" t="s">
        <v>291</v>
      </c>
      <c r="E73" s="70">
        <v>1500000</v>
      </c>
      <c r="F73" s="71">
        <v>2000000</v>
      </c>
      <c r="G73" s="70">
        <v>823499.91</v>
      </c>
      <c r="H73" s="71">
        <v>2000000</v>
      </c>
    </row>
    <row r="74" spans="1:8" s="2" customFormat="1" ht="18" x14ac:dyDescent="0.35">
      <c r="A74" s="89">
        <v>12020156</v>
      </c>
      <c r="B74" s="90" t="s">
        <v>646</v>
      </c>
      <c r="C74" s="91">
        <v>31912500</v>
      </c>
      <c r="D74" s="129" t="s">
        <v>285</v>
      </c>
      <c r="E74" s="70">
        <v>500000</v>
      </c>
      <c r="F74" s="71">
        <v>800000</v>
      </c>
      <c r="G74" s="70">
        <v>355183.18</v>
      </c>
      <c r="H74" s="71">
        <v>800000</v>
      </c>
    </row>
    <row r="75" spans="1:8" s="2" customFormat="1" ht="18" x14ac:dyDescent="0.35">
      <c r="A75" s="89">
        <v>12020157</v>
      </c>
      <c r="B75" s="90" t="s">
        <v>646</v>
      </c>
      <c r="C75" s="91">
        <v>31912500</v>
      </c>
      <c r="D75" s="129" t="s">
        <v>288</v>
      </c>
      <c r="E75" s="70">
        <v>3000000</v>
      </c>
      <c r="F75" s="71">
        <v>10000000</v>
      </c>
      <c r="G75" s="70">
        <v>3259613.41</v>
      </c>
      <c r="H75" s="71">
        <v>10000000</v>
      </c>
    </row>
    <row r="76" spans="1:8" s="2" customFormat="1" ht="18" x14ac:dyDescent="0.35">
      <c r="A76" s="89">
        <v>12020158</v>
      </c>
      <c r="B76" s="123"/>
      <c r="C76" s="123"/>
      <c r="D76" s="129" t="s">
        <v>281</v>
      </c>
      <c r="E76" s="70"/>
      <c r="F76" s="71"/>
      <c r="G76" s="70"/>
      <c r="H76" s="71"/>
    </row>
    <row r="77" spans="1:8" s="2" customFormat="1" ht="20.25" customHeight="1" x14ac:dyDescent="0.35">
      <c r="A77" s="89">
        <v>12020159</v>
      </c>
      <c r="B77" s="90" t="s">
        <v>646</v>
      </c>
      <c r="C77" s="93">
        <v>31912500</v>
      </c>
      <c r="D77" s="129" t="s">
        <v>581</v>
      </c>
      <c r="E77" s="70">
        <v>5000000</v>
      </c>
      <c r="F77" s="71">
        <v>7000000</v>
      </c>
      <c r="G77" s="70">
        <v>3491661.1</v>
      </c>
      <c r="H77" s="71">
        <v>7000000</v>
      </c>
    </row>
    <row r="78" spans="1:8" s="2" customFormat="1" ht="18.75" customHeight="1" x14ac:dyDescent="0.35">
      <c r="A78" s="89">
        <v>12020160</v>
      </c>
      <c r="B78" s="90" t="s">
        <v>646</v>
      </c>
      <c r="C78" s="91">
        <v>31912500</v>
      </c>
      <c r="D78" s="129" t="s">
        <v>582</v>
      </c>
      <c r="E78" s="70">
        <v>1000000</v>
      </c>
      <c r="F78" s="71">
        <v>2000000</v>
      </c>
      <c r="G78" s="70">
        <v>1620491.49</v>
      </c>
      <c r="H78" s="71">
        <v>2000000</v>
      </c>
    </row>
    <row r="79" spans="1:8" s="2" customFormat="1" ht="36" x14ac:dyDescent="0.35">
      <c r="A79" s="89">
        <v>12020161</v>
      </c>
      <c r="B79" s="90" t="s">
        <v>646</v>
      </c>
      <c r="C79" s="93">
        <v>31912500</v>
      </c>
      <c r="D79" s="129" t="s">
        <v>583</v>
      </c>
      <c r="E79" s="70">
        <v>4000000</v>
      </c>
      <c r="F79" s="71">
        <v>5000000</v>
      </c>
      <c r="G79" s="70">
        <v>4218171.1900000004</v>
      </c>
      <c r="H79" s="71">
        <v>5000000</v>
      </c>
    </row>
    <row r="80" spans="1:8" s="2" customFormat="1" ht="18" x14ac:dyDescent="0.35">
      <c r="A80" s="89">
        <v>12020162</v>
      </c>
      <c r="B80" s="90" t="s">
        <v>646</v>
      </c>
      <c r="C80" s="91">
        <v>31912500</v>
      </c>
      <c r="D80" s="129" t="s">
        <v>584</v>
      </c>
      <c r="E80" s="70">
        <v>400000</v>
      </c>
      <c r="F80" s="71">
        <v>500000</v>
      </c>
      <c r="G80" s="70">
        <v>150418.16</v>
      </c>
      <c r="H80" s="71">
        <v>500000</v>
      </c>
    </row>
    <row r="81" spans="1:8" s="2" customFormat="1" ht="18.75" customHeight="1" x14ac:dyDescent="0.35">
      <c r="A81" s="89">
        <v>12020163</v>
      </c>
      <c r="B81" s="90"/>
      <c r="C81" s="93"/>
      <c r="D81" s="129" t="s">
        <v>585</v>
      </c>
      <c r="E81" s="70"/>
      <c r="F81" s="71"/>
      <c r="G81" s="70"/>
      <c r="H81" s="71"/>
    </row>
    <row r="82" spans="1:8" s="2" customFormat="1" ht="18" x14ac:dyDescent="0.35">
      <c r="A82" s="89">
        <v>12020164</v>
      </c>
      <c r="B82" s="90" t="s">
        <v>646</v>
      </c>
      <c r="C82" s="93">
        <v>31912500</v>
      </c>
      <c r="D82" s="129" t="s">
        <v>586</v>
      </c>
      <c r="E82" s="70">
        <v>1000000</v>
      </c>
      <c r="F82" s="71">
        <v>1500000</v>
      </c>
      <c r="G82" s="70">
        <v>1110228.76</v>
      </c>
      <c r="H82" s="71">
        <v>1500000</v>
      </c>
    </row>
    <row r="83" spans="1:8" s="2" customFormat="1" ht="18" x14ac:dyDescent="0.35">
      <c r="A83" s="89">
        <v>12020165</v>
      </c>
      <c r="B83" s="90" t="s">
        <v>646</v>
      </c>
      <c r="C83" s="91">
        <v>31912500</v>
      </c>
      <c r="D83" s="129" t="s">
        <v>587</v>
      </c>
      <c r="E83" s="70"/>
      <c r="F83" s="71"/>
      <c r="G83" s="70"/>
      <c r="H83" s="71"/>
    </row>
    <row r="84" spans="1:8" s="2" customFormat="1" ht="18" x14ac:dyDescent="0.35">
      <c r="A84" s="89">
        <v>12020166</v>
      </c>
      <c r="B84" s="90" t="s">
        <v>646</v>
      </c>
      <c r="C84" s="91">
        <v>31912500</v>
      </c>
      <c r="D84" s="129" t="s">
        <v>588</v>
      </c>
      <c r="E84" s="70">
        <v>1000000</v>
      </c>
      <c r="F84" s="71">
        <v>1200000</v>
      </c>
      <c r="G84" s="70">
        <v>626419.11</v>
      </c>
      <c r="H84" s="71">
        <v>1200000</v>
      </c>
    </row>
    <row r="85" spans="1:8" s="2" customFormat="1" ht="18" x14ac:dyDescent="0.35">
      <c r="A85" s="89">
        <v>12020167</v>
      </c>
      <c r="B85" s="90" t="s">
        <v>646</v>
      </c>
      <c r="C85" s="91">
        <v>31912500</v>
      </c>
      <c r="D85" s="129" t="s">
        <v>589</v>
      </c>
      <c r="E85" s="70">
        <v>1500000</v>
      </c>
      <c r="F85" s="71">
        <v>2000000</v>
      </c>
      <c r="G85" s="70">
        <v>1826488.1</v>
      </c>
      <c r="H85" s="71">
        <v>2000000</v>
      </c>
    </row>
    <row r="86" spans="1:8" s="2" customFormat="1" ht="21" customHeight="1" x14ac:dyDescent="0.35">
      <c r="A86" s="89">
        <v>12020168</v>
      </c>
      <c r="B86" s="90" t="s">
        <v>646</v>
      </c>
      <c r="C86" s="91">
        <v>31912500</v>
      </c>
      <c r="D86" s="129" t="s">
        <v>590</v>
      </c>
      <c r="E86" s="70">
        <v>500000</v>
      </c>
      <c r="F86" s="71">
        <v>500000</v>
      </c>
      <c r="G86" s="70">
        <v>154443.62</v>
      </c>
      <c r="H86" s="71">
        <v>500000</v>
      </c>
    </row>
    <row r="87" spans="1:8" s="2" customFormat="1" ht="18" x14ac:dyDescent="0.35">
      <c r="A87" s="89">
        <v>12020169</v>
      </c>
      <c r="B87" s="90"/>
      <c r="C87" s="91"/>
      <c r="D87" s="129" t="s">
        <v>591</v>
      </c>
      <c r="E87" s="70"/>
      <c r="F87" s="71"/>
      <c r="G87" s="70"/>
      <c r="H87" s="71"/>
    </row>
    <row r="88" spans="1:8" s="2" customFormat="1" ht="18" x14ac:dyDescent="0.35">
      <c r="A88" s="89">
        <v>12020170</v>
      </c>
      <c r="B88" s="123"/>
      <c r="C88" s="123"/>
      <c r="D88" s="129" t="s">
        <v>592</v>
      </c>
      <c r="E88" s="70"/>
      <c r="F88" s="71"/>
      <c r="G88" s="70"/>
      <c r="H88" s="71"/>
    </row>
    <row r="89" spans="1:8" s="2" customFormat="1" ht="18" x14ac:dyDescent="0.35">
      <c r="A89" s="89">
        <v>12020171</v>
      </c>
      <c r="B89" s="90" t="s">
        <v>646</v>
      </c>
      <c r="C89" s="91">
        <v>31912500</v>
      </c>
      <c r="D89" s="129" t="s">
        <v>814</v>
      </c>
      <c r="E89" s="70">
        <v>2000000</v>
      </c>
      <c r="F89" s="71">
        <v>2500000</v>
      </c>
      <c r="G89" s="70">
        <v>2010281.1</v>
      </c>
      <c r="H89" s="71">
        <v>2500000</v>
      </c>
    </row>
    <row r="90" spans="1:8" s="2" customFormat="1" ht="18" x14ac:dyDescent="0.35">
      <c r="A90" s="89">
        <v>12020172</v>
      </c>
      <c r="B90" s="123"/>
      <c r="C90" s="123"/>
      <c r="D90" s="129" t="s">
        <v>593</v>
      </c>
      <c r="E90" s="70"/>
      <c r="F90" s="71"/>
      <c r="G90" s="70"/>
      <c r="H90" s="71"/>
    </row>
    <row r="91" spans="1:8" s="2" customFormat="1" ht="18" x14ac:dyDescent="0.35">
      <c r="A91" s="89">
        <v>12020173</v>
      </c>
      <c r="B91" s="90" t="s">
        <v>646</v>
      </c>
      <c r="C91" s="93">
        <v>31912500</v>
      </c>
      <c r="D91" s="129" t="s">
        <v>594</v>
      </c>
      <c r="E91" s="70">
        <v>200000</v>
      </c>
      <c r="F91" s="71">
        <v>500000</v>
      </c>
      <c r="G91" s="70">
        <v>82141.16</v>
      </c>
      <c r="H91" s="71">
        <v>500000</v>
      </c>
    </row>
    <row r="92" spans="1:8" s="2" customFormat="1" ht="18" x14ac:dyDescent="0.35">
      <c r="A92" s="89">
        <v>12020174</v>
      </c>
      <c r="B92" s="90"/>
      <c r="C92" s="91"/>
      <c r="D92" s="129" t="s">
        <v>286</v>
      </c>
      <c r="E92" s="70"/>
      <c r="F92" s="71"/>
      <c r="G92" s="70"/>
      <c r="H92" s="71"/>
    </row>
    <row r="93" spans="1:8" s="2" customFormat="1" ht="18" x14ac:dyDescent="0.35">
      <c r="A93" s="89">
        <v>12020175</v>
      </c>
      <c r="B93" s="90"/>
      <c r="C93" s="91"/>
      <c r="D93" s="129" t="s">
        <v>595</v>
      </c>
      <c r="E93" s="70"/>
      <c r="F93" s="71"/>
      <c r="G93" s="70"/>
      <c r="H93" s="71"/>
    </row>
    <row r="94" spans="1:8" s="2" customFormat="1" ht="18" x14ac:dyDescent="0.35">
      <c r="A94" s="89">
        <v>12020176</v>
      </c>
      <c r="B94" s="90" t="s">
        <v>646</v>
      </c>
      <c r="C94" s="93">
        <v>31912500</v>
      </c>
      <c r="D94" s="129" t="s">
        <v>596</v>
      </c>
      <c r="E94" s="70">
        <v>2000000</v>
      </c>
      <c r="F94" s="71">
        <v>2500000</v>
      </c>
      <c r="G94" s="70">
        <v>1348226.1</v>
      </c>
      <c r="H94" s="71">
        <v>2500000</v>
      </c>
    </row>
    <row r="95" spans="1:8" s="2" customFormat="1" ht="18" x14ac:dyDescent="0.35">
      <c r="A95" s="89">
        <v>12020177</v>
      </c>
      <c r="B95" s="90" t="s">
        <v>646</v>
      </c>
      <c r="C95" s="93">
        <v>31912500</v>
      </c>
      <c r="D95" s="129" t="s">
        <v>597</v>
      </c>
      <c r="E95" s="70">
        <v>1000000</v>
      </c>
      <c r="F95" s="71">
        <v>1500000</v>
      </c>
      <c r="G95" s="70">
        <v>721699.18</v>
      </c>
      <c r="H95" s="71">
        <v>1500000</v>
      </c>
    </row>
    <row r="96" spans="1:8" s="2" customFormat="1" ht="18" x14ac:dyDescent="0.35">
      <c r="A96" s="89">
        <v>12020178</v>
      </c>
      <c r="B96" s="123"/>
      <c r="C96" s="123"/>
      <c r="D96" s="129" t="s">
        <v>287</v>
      </c>
      <c r="E96" s="70"/>
      <c r="F96" s="71"/>
      <c r="G96" s="70"/>
      <c r="H96" s="71"/>
    </row>
    <row r="97" spans="1:8" s="2" customFormat="1" ht="18" x14ac:dyDescent="0.35">
      <c r="A97" s="89">
        <v>12020179</v>
      </c>
      <c r="B97" s="90" t="s">
        <v>646</v>
      </c>
      <c r="C97" s="91">
        <v>31912500</v>
      </c>
      <c r="D97" s="129" t="s">
        <v>815</v>
      </c>
      <c r="E97" s="70">
        <v>2000000</v>
      </c>
      <c r="F97" s="71">
        <v>3000000</v>
      </c>
      <c r="G97" s="70">
        <v>1849662.49</v>
      </c>
      <c r="H97" s="71">
        <v>3000000</v>
      </c>
    </row>
    <row r="98" spans="1:8" s="2" customFormat="1" ht="18" x14ac:dyDescent="0.35">
      <c r="A98" s="89">
        <v>12020180</v>
      </c>
      <c r="B98" s="90" t="s">
        <v>646</v>
      </c>
      <c r="C98" s="91">
        <v>31912500</v>
      </c>
      <c r="D98" s="129" t="s">
        <v>598</v>
      </c>
      <c r="E98" s="70">
        <v>600000</v>
      </c>
      <c r="F98" s="71">
        <v>700000</v>
      </c>
      <c r="G98" s="70">
        <v>511229.18</v>
      </c>
      <c r="H98" s="71">
        <v>700000</v>
      </c>
    </row>
    <row r="99" spans="1:8" s="2" customFormat="1" ht="18" x14ac:dyDescent="0.35">
      <c r="A99" s="89">
        <v>12020181</v>
      </c>
      <c r="B99" s="90" t="s">
        <v>646</v>
      </c>
      <c r="C99" s="91">
        <v>31912500</v>
      </c>
      <c r="D99" s="129" t="s">
        <v>599</v>
      </c>
      <c r="E99" s="70">
        <v>600000</v>
      </c>
      <c r="F99" s="71">
        <v>700000</v>
      </c>
      <c r="G99" s="70">
        <v>947291.88</v>
      </c>
      <c r="H99" s="71">
        <v>700000</v>
      </c>
    </row>
    <row r="100" spans="1:8" s="2" customFormat="1" ht="18" x14ac:dyDescent="0.35">
      <c r="A100" s="89">
        <v>12020182</v>
      </c>
      <c r="B100" s="123"/>
      <c r="C100" s="123"/>
      <c r="D100" s="129" t="s">
        <v>600</v>
      </c>
      <c r="E100" s="70"/>
      <c r="F100" s="71"/>
      <c r="G100" s="70"/>
      <c r="H100" s="71"/>
    </row>
    <row r="101" spans="1:8" s="2" customFormat="1" ht="36" x14ac:dyDescent="0.35">
      <c r="A101" s="89">
        <v>12020183</v>
      </c>
      <c r="B101" s="90" t="s">
        <v>646</v>
      </c>
      <c r="C101" s="93">
        <v>31912500</v>
      </c>
      <c r="D101" s="129" t="s">
        <v>601</v>
      </c>
      <c r="E101" s="70">
        <v>200000</v>
      </c>
      <c r="F101" s="71">
        <v>300000</v>
      </c>
      <c r="G101" s="70">
        <v>428116.12</v>
      </c>
      <c r="H101" s="71">
        <v>300000</v>
      </c>
    </row>
    <row r="102" spans="1:8" s="2" customFormat="1" ht="18" x14ac:dyDescent="0.35">
      <c r="A102" s="89">
        <v>12020184</v>
      </c>
      <c r="B102" s="123"/>
      <c r="C102" s="123"/>
      <c r="D102" s="129" t="s">
        <v>602</v>
      </c>
      <c r="E102" s="70"/>
      <c r="F102" s="71"/>
      <c r="G102" s="70"/>
      <c r="H102" s="71"/>
    </row>
    <row r="103" spans="1:8" s="2" customFormat="1" ht="18" x14ac:dyDescent="0.35">
      <c r="A103" s="89">
        <v>12020185</v>
      </c>
      <c r="B103" s="90"/>
      <c r="C103" s="93"/>
      <c r="D103" s="129" t="s">
        <v>603</v>
      </c>
      <c r="E103" s="70"/>
      <c r="F103" s="71"/>
      <c r="G103" s="70"/>
      <c r="H103" s="71"/>
    </row>
    <row r="104" spans="1:8" s="2" customFormat="1" ht="18" x14ac:dyDescent="0.35">
      <c r="A104" s="89">
        <v>12020186</v>
      </c>
      <c r="B104" s="90" t="s">
        <v>646</v>
      </c>
      <c r="C104" s="91">
        <v>31912500</v>
      </c>
      <c r="D104" s="129" t="s">
        <v>604</v>
      </c>
      <c r="E104" s="70">
        <v>450000</v>
      </c>
      <c r="F104" s="71">
        <v>600000</v>
      </c>
      <c r="G104" s="70">
        <v>806291.78</v>
      </c>
      <c r="H104" s="71">
        <v>600000</v>
      </c>
    </row>
    <row r="105" spans="1:8" s="2" customFormat="1" ht="18" x14ac:dyDescent="0.35">
      <c r="A105" s="89">
        <v>12020187</v>
      </c>
      <c r="B105" s="90" t="s">
        <v>646</v>
      </c>
      <c r="C105" s="93">
        <v>31912500</v>
      </c>
      <c r="D105" s="129" t="s">
        <v>605</v>
      </c>
      <c r="E105" s="70"/>
      <c r="F105" s="71"/>
      <c r="G105" s="70"/>
      <c r="H105" s="71"/>
    </row>
    <row r="106" spans="1:8" s="2" customFormat="1" ht="21" customHeight="1" x14ac:dyDescent="0.35">
      <c r="A106" s="89">
        <v>12020188</v>
      </c>
      <c r="B106" s="90" t="s">
        <v>646</v>
      </c>
      <c r="C106" s="91">
        <v>31912500</v>
      </c>
      <c r="D106" s="129" t="s">
        <v>606</v>
      </c>
      <c r="E106" s="70">
        <v>500000</v>
      </c>
      <c r="F106" s="71">
        <v>700000</v>
      </c>
      <c r="G106" s="70">
        <v>849333.15</v>
      </c>
      <c r="H106" s="71">
        <v>700000</v>
      </c>
    </row>
    <row r="107" spans="1:8" s="2" customFormat="1" ht="18" x14ac:dyDescent="0.35">
      <c r="A107" s="89">
        <v>12020189</v>
      </c>
      <c r="B107" s="90" t="s">
        <v>646</v>
      </c>
      <c r="C107" s="91">
        <v>31912500</v>
      </c>
      <c r="D107" s="129" t="s">
        <v>607</v>
      </c>
      <c r="E107" s="70">
        <v>350000</v>
      </c>
      <c r="F107" s="71">
        <v>500000</v>
      </c>
      <c r="G107" s="70">
        <v>689448.77</v>
      </c>
      <c r="H107" s="71">
        <v>500000</v>
      </c>
    </row>
    <row r="108" spans="1:8" s="2" customFormat="1" ht="18" x14ac:dyDescent="0.35">
      <c r="A108" s="89">
        <v>12020190</v>
      </c>
      <c r="B108" s="90"/>
      <c r="C108" s="93"/>
      <c r="D108" s="129" t="s">
        <v>608</v>
      </c>
      <c r="E108" s="70"/>
      <c r="F108" s="71"/>
      <c r="G108" s="70"/>
      <c r="H108" s="71"/>
    </row>
    <row r="109" spans="1:8" s="2" customFormat="1" ht="18" x14ac:dyDescent="0.35">
      <c r="A109" s="89">
        <v>12020191</v>
      </c>
      <c r="B109" s="90"/>
      <c r="C109" s="93"/>
      <c r="D109" s="129" t="s">
        <v>284</v>
      </c>
      <c r="E109" s="70"/>
      <c r="F109" s="71"/>
      <c r="G109" s="70"/>
      <c r="H109" s="71"/>
    </row>
    <row r="110" spans="1:8" s="2" customFormat="1" ht="18" x14ac:dyDescent="0.35">
      <c r="A110" s="89">
        <v>12020192</v>
      </c>
      <c r="B110" s="123"/>
      <c r="C110" s="123"/>
      <c r="D110" s="129" t="s">
        <v>609</v>
      </c>
      <c r="E110" s="70"/>
      <c r="F110" s="71"/>
      <c r="G110" s="70"/>
      <c r="H110" s="71"/>
    </row>
    <row r="111" spans="1:8" s="2" customFormat="1" ht="18" x14ac:dyDescent="0.35">
      <c r="A111" s="89">
        <v>12020193</v>
      </c>
      <c r="B111" s="90" t="s">
        <v>646</v>
      </c>
      <c r="C111" s="91">
        <v>31912500</v>
      </c>
      <c r="D111" s="129" t="s">
        <v>610</v>
      </c>
      <c r="E111" s="70">
        <v>950000</v>
      </c>
      <c r="F111" s="71">
        <v>1500000</v>
      </c>
      <c r="G111" s="70">
        <v>1240781.2</v>
      </c>
      <c r="H111" s="71">
        <v>1500000</v>
      </c>
    </row>
    <row r="112" spans="1:8" s="2" customFormat="1" ht="18" x14ac:dyDescent="0.35">
      <c r="A112" s="89">
        <v>12020194</v>
      </c>
      <c r="B112" s="90" t="s">
        <v>646</v>
      </c>
      <c r="C112" s="91">
        <v>31912500</v>
      </c>
      <c r="D112" s="129" t="s">
        <v>611</v>
      </c>
      <c r="E112" s="70">
        <v>500000</v>
      </c>
      <c r="F112" s="71">
        <v>700000</v>
      </c>
      <c r="G112" s="70">
        <v>349387.16</v>
      </c>
      <c r="H112" s="71">
        <v>700000</v>
      </c>
    </row>
    <row r="113" spans="1:8" s="2" customFormat="1" ht="18" x14ac:dyDescent="0.35">
      <c r="A113" s="89">
        <v>12020195</v>
      </c>
      <c r="B113" s="90" t="s">
        <v>646</v>
      </c>
      <c r="C113" s="91">
        <v>31912500</v>
      </c>
      <c r="D113" s="129" t="s">
        <v>612</v>
      </c>
      <c r="E113" s="70">
        <v>500000</v>
      </c>
      <c r="F113" s="71">
        <v>700000</v>
      </c>
      <c r="G113" s="70">
        <v>481632.49</v>
      </c>
      <c r="H113" s="71">
        <v>700000</v>
      </c>
    </row>
    <row r="114" spans="1:8" s="2" customFormat="1" ht="18" x14ac:dyDescent="0.35">
      <c r="A114" s="89">
        <v>12020196</v>
      </c>
      <c r="B114" s="90" t="s">
        <v>646</v>
      </c>
      <c r="C114" s="91">
        <v>31912500</v>
      </c>
      <c r="D114" s="129" t="s">
        <v>613</v>
      </c>
      <c r="E114" s="70">
        <v>600000</v>
      </c>
      <c r="F114" s="71">
        <v>800000</v>
      </c>
      <c r="G114" s="70">
        <v>578211.26</v>
      </c>
      <c r="H114" s="71">
        <v>800000</v>
      </c>
    </row>
    <row r="115" spans="1:8" s="2" customFormat="1" ht="18" x14ac:dyDescent="0.35">
      <c r="A115" s="89">
        <v>12020197</v>
      </c>
      <c r="B115" s="90"/>
      <c r="C115" s="93"/>
      <c r="D115" s="129" t="s">
        <v>614</v>
      </c>
      <c r="E115" s="70"/>
      <c r="F115" s="71"/>
      <c r="G115" s="70"/>
      <c r="H115" s="71"/>
    </row>
    <row r="116" spans="1:8" s="2" customFormat="1" ht="18" x14ac:dyDescent="0.35">
      <c r="A116" s="89">
        <v>12020198</v>
      </c>
      <c r="B116" s="90" t="s">
        <v>646</v>
      </c>
      <c r="C116" s="93">
        <v>31912500</v>
      </c>
      <c r="D116" s="129" t="s">
        <v>615</v>
      </c>
      <c r="E116" s="70">
        <v>100000</v>
      </c>
      <c r="F116" s="71">
        <v>120000</v>
      </c>
      <c r="G116" s="70">
        <v>283504.8</v>
      </c>
      <c r="H116" s="71">
        <v>120000</v>
      </c>
    </row>
    <row r="117" spans="1:8" s="2" customFormat="1" thickBot="1" x14ac:dyDescent="0.4">
      <c r="A117" s="115">
        <v>12020199</v>
      </c>
      <c r="B117" s="90"/>
      <c r="C117" s="137"/>
      <c r="D117" s="138" t="s">
        <v>616</v>
      </c>
      <c r="E117" s="75"/>
      <c r="F117" s="78"/>
      <c r="G117" s="75"/>
      <c r="H117" s="78"/>
    </row>
    <row r="118" spans="1:8" s="2" customFormat="1" thickBot="1" x14ac:dyDescent="0.45">
      <c r="A118" s="116"/>
      <c r="B118" s="116"/>
      <c r="C118" s="116"/>
      <c r="D118" s="81" t="s">
        <v>544</v>
      </c>
      <c r="E118" s="117">
        <f>SUM(E31:E117)</f>
        <v>68593600</v>
      </c>
      <c r="F118" s="117">
        <f>SUM(F31:F117)</f>
        <v>107570000</v>
      </c>
      <c r="G118" s="117">
        <f>SUM(G31:G117)</f>
        <v>58403880.11999999</v>
      </c>
      <c r="H118" s="117">
        <f>SUM(H31:H117)</f>
        <v>107570000</v>
      </c>
    </row>
    <row r="119" spans="1:8" s="2" customFormat="1" ht="18" x14ac:dyDescent="0.4">
      <c r="A119" s="139">
        <v>12020400</v>
      </c>
      <c r="B119" s="140"/>
      <c r="C119" s="140"/>
      <c r="D119" s="126" t="s">
        <v>15</v>
      </c>
      <c r="E119" s="121"/>
      <c r="F119" s="122"/>
      <c r="G119" s="121"/>
      <c r="H119" s="122"/>
    </row>
    <row r="120" spans="1:8" s="2" customFormat="1" ht="18" x14ac:dyDescent="0.35">
      <c r="A120" s="89">
        <v>12020401</v>
      </c>
      <c r="B120" s="90" t="s">
        <v>646</v>
      </c>
      <c r="C120" s="93">
        <v>31912500</v>
      </c>
      <c r="D120" s="92" t="s">
        <v>16</v>
      </c>
      <c r="E120" s="70">
        <v>2000000</v>
      </c>
      <c r="F120" s="71">
        <v>3000000</v>
      </c>
      <c r="G120" s="70">
        <v>2749761.28</v>
      </c>
      <c r="H120" s="71">
        <v>3000000</v>
      </c>
    </row>
    <row r="121" spans="1:8" s="2" customFormat="1" ht="18" x14ac:dyDescent="0.35">
      <c r="A121" s="89">
        <v>12020402</v>
      </c>
      <c r="B121" s="90" t="s">
        <v>646</v>
      </c>
      <c r="C121" s="93">
        <v>31912500</v>
      </c>
      <c r="D121" s="92" t="s">
        <v>17</v>
      </c>
      <c r="E121" s="70">
        <v>300000</v>
      </c>
      <c r="F121" s="71">
        <v>500000</v>
      </c>
      <c r="G121" s="70">
        <v>471419.15</v>
      </c>
      <c r="H121" s="71">
        <v>500000</v>
      </c>
    </row>
    <row r="122" spans="1:8" s="2" customFormat="1" ht="18" x14ac:dyDescent="0.35">
      <c r="A122" s="89">
        <v>12020403</v>
      </c>
      <c r="B122" s="123"/>
      <c r="C122" s="123"/>
      <c r="D122" s="92" t="s">
        <v>18</v>
      </c>
      <c r="E122" s="70"/>
      <c r="F122" s="71"/>
      <c r="G122" s="70"/>
      <c r="H122" s="71"/>
    </row>
    <row r="123" spans="1:8" s="2" customFormat="1" ht="18" x14ac:dyDescent="0.35">
      <c r="A123" s="89">
        <v>12020404</v>
      </c>
      <c r="B123" s="123"/>
      <c r="C123" s="123"/>
      <c r="D123" s="92" t="s">
        <v>19</v>
      </c>
      <c r="E123" s="70"/>
      <c r="F123" s="71"/>
      <c r="G123" s="70"/>
      <c r="H123" s="71"/>
    </row>
    <row r="124" spans="1:8" s="2" customFormat="1" ht="18" x14ac:dyDescent="0.35">
      <c r="A124" s="89">
        <v>12020405</v>
      </c>
      <c r="B124" s="123"/>
      <c r="C124" s="123"/>
      <c r="D124" s="92" t="s">
        <v>20</v>
      </c>
      <c r="E124" s="70"/>
      <c r="F124" s="71"/>
      <c r="G124" s="70"/>
      <c r="H124" s="71"/>
    </row>
    <row r="125" spans="1:8" s="2" customFormat="1" ht="18" x14ac:dyDescent="0.35">
      <c r="A125" s="89">
        <v>12020406</v>
      </c>
      <c r="B125" s="123"/>
      <c r="C125" s="123"/>
      <c r="D125" s="92" t="s">
        <v>21</v>
      </c>
      <c r="E125" s="70"/>
      <c r="F125" s="71"/>
      <c r="G125" s="70"/>
      <c r="H125" s="71"/>
    </row>
    <row r="126" spans="1:8" s="2" customFormat="1" ht="18" x14ac:dyDescent="0.35">
      <c r="A126" s="89">
        <v>12020407</v>
      </c>
      <c r="B126" s="123"/>
      <c r="C126" s="123"/>
      <c r="D126" s="129" t="s">
        <v>22</v>
      </c>
      <c r="E126" s="70"/>
      <c r="F126" s="71"/>
      <c r="G126" s="70"/>
      <c r="H126" s="71"/>
    </row>
    <row r="127" spans="1:8" s="2" customFormat="1" ht="18" x14ac:dyDescent="0.35">
      <c r="A127" s="89">
        <v>12020408</v>
      </c>
      <c r="B127" s="90" t="s">
        <v>646</v>
      </c>
      <c r="C127" s="91">
        <v>31912500</v>
      </c>
      <c r="D127" s="92" t="s">
        <v>23</v>
      </c>
      <c r="E127" s="70">
        <v>1000000</v>
      </c>
      <c r="F127" s="71">
        <v>1500000</v>
      </c>
      <c r="G127" s="70">
        <v>2433148.11</v>
      </c>
      <c r="H127" s="71">
        <v>1500000</v>
      </c>
    </row>
    <row r="128" spans="1:8" s="2" customFormat="1" ht="18" x14ac:dyDescent="0.35">
      <c r="A128" s="89">
        <v>12020409</v>
      </c>
      <c r="B128" s="123"/>
      <c r="C128" s="123"/>
      <c r="D128" s="92" t="s">
        <v>24</v>
      </c>
      <c r="E128" s="70"/>
      <c r="F128" s="71"/>
      <c r="G128" s="70"/>
      <c r="H128" s="71"/>
    </row>
    <row r="129" spans="1:8" s="2" customFormat="1" ht="18" x14ac:dyDescent="0.35">
      <c r="A129" s="89">
        <v>12020410</v>
      </c>
      <c r="B129" s="90" t="s">
        <v>646</v>
      </c>
      <c r="C129" s="91">
        <v>31912500</v>
      </c>
      <c r="D129" s="92" t="s">
        <v>617</v>
      </c>
      <c r="E129" s="70">
        <v>1500000</v>
      </c>
      <c r="F129" s="71">
        <v>2000000</v>
      </c>
      <c r="G129" s="70">
        <v>1002815.16</v>
      </c>
      <c r="H129" s="71">
        <v>2000000</v>
      </c>
    </row>
    <row r="130" spans="1:8" s="2" customFormat="1" ht="18" x14ac:dyDescent="0.35">
      <c r="A130" s="89">
        <v>12020411</v>
      </c>
      <c r="B130" s="123"/>
      <c r="C130" s="123"/>
      <c r="D130" s="92" t="s">
        <v>25</v>
      </c>
      <c r="E130" s="70"/>
      <c r="F130" s="71"/>
      <c r="G130" s="70"/>
      <c r="H130" s="71"/>
    </row>
    <row r="131" spans="1:8" s="2" customFormat="1" ht="18" x14ac:dyDescent="0.35">
      <c r="A131" s="89">
        <v>12020412</v>
      </c>
      <c r="B131" s="90" t="s">
        <v>646</v>
      </c>
      <c r="C131" s="91">
        <v>31912500</v>
      </c>
      <c r="D131" s="92" t="s">
        <v>26</v>
      </c>
      <c r="E131" s="70"/>
      <c r="F131" s="71">
        <v>96787963</v>
      </c>
      <c r="G131" s="70">
        <v>21111340.559999999</v>
      </c>
      <c r="H131" s="71">
        <v>172958689.24000001</v>
      </c>
    </row>
    <row r="132" spans="1:8" s="2" customFormat="1" ht="18" x14ac:dyDescent="0.35">
      <c r="A132" s="89">
        <v>12020413</v>
      </c>
      <c r="B132" s="123"/>
      <c r="C132" s="123"/>
      <c r="D132" s="92" t="s">
        <v>27</v>
      </c>
      <c r="E132" s="70"/>
      <c r="F132" s="71"/>
      <c r="G132" s="70"/>
      <c r="H132" s="71"/>
    </row>
    <row r="133" spans="1:8" s="2" customFormat="1" ht="18" x14ac:dyDescent="0.35">
      <c r="A133" s="89">
        <v>12020414</v>
      </c>
      <c r="B133" s="123"/>
      <c r="C133" s="123"/>
      <c r="D133" s="92" t="s">
        <v>28</v>
      </c>
      <c r="E133" s="70"/>
      <c r="F133" s="71"/>
      <c r="G133" s="70"/>
      <c r="H133" s="71"/>
    </row>
    <row r="134" spans="1:8" s="2" customFormat="1" ht="18" x14ac:dyDescent="0.35">
      <c r="A134" s="89">
        <v>12020415</v>
      </c>
      <c r="B134" s="123"/>
      <c r="C134" s="123"/>
      <c r="D134" s="92" t="s">
        <v>29</v>
      </c>
      <c r="E134" s="70"/>
      <c r="F134" s="71"/>
      <c r="G134" s="70"/>
      <c r="H134" s="71"/>
    </row>
    <row r="135" spans="1:8" s="2" customFormat="1" ht="18" x14ac:dyDescent="0.35">
      <c r="A135" s="89">
        <v>12020416</v>
      </c>
      <c r="B135" s="123"/>
      <c r="C135" s="123"/>
      <c r="D135" s="92" t="s">
        <v>30</v>
      </c>
      <c r="E135" s="70"/>
      <c r="F135" s="71"/>
      <c r="G135" s="70"/>
      <c r="H135" s="71"/>
    </row>
    <row r="136" spans="1:8" s="2" customFormat="1" ht="18" x14ac:dyDescent="0.35">
      <c r="A136" s="89">
        <v>12020417</v>
      </c>
      <c r="B136" s="123"/>
      <c r="C136" s="123"/>
      <c r="D136" s="92" t="s">
        <v>31</v>
      </c>
      <c r="E136" s="70"/>
      <c r="F136" s="71"/>
      <c r="G136" s="70"/>
      <c r="H136" s="71"/>
    </row>
    <row r="137" spans="1:8" s="2" customFormat="1" ht="18" x14ac:dyDescent="0.35">
      <c r="A137" s="89">
        <v>12020418</v>
      </c>
      <c r="B137" s="123"/>
      <c r="C137" s="123"/>
      <c r="D137" s="92" t="s">
        <v>32</v>
      </c>
      <c r="E137" s="70"/>
      <c r="F137" s="71"/>
      <c r="G137" s="70"/>
      <c r="H137" s="71"/>
    </row>
    <row r="138" spans="1:8" s="2" customFormat="1" ht="18" x14ac:dyDescent="0.35">
      <c r="A138" s="89">
        <v>12020419</v>
      </c>
      <c r="B138" s="123"/>
      <c r="C138" s="123"/>
      <c r="D138" s="92" t="s">
        <v>33</v>
      </c>
      <c r="E138" s="70"/>
      <c r="F138" s="71"/>
      <c r="G138" s="70"/>
      <c r="H138" s="71"/>
    </row>
    <row r="139" spans="1:8" s="2" customFormat="1" ht="18" x14ac:dyDescent="0.35">
      <c r="A139" s="89">
        <v>12020420</v>
      </c>
      <c r="B139" s="90" t="s">
        <v>646</v>
      </c>
      <c r="C139" s="93">
        <v>31912500</v>
      </c>
      <c r="D139" s="92" t="s">
        <v>34</v>
      </c>
      <c r="E139" s="70">
        <v>500000</v>
      </c>
      <c r="F139" s="71">
        <v>600000</v>
      </c>
      <c r="G139" s="70">
        <v>1820411.02</v>
      </c>
      <c r="H139" s="71">
        <v>600000</v>
      </c>
    </row>
    <row r="140" spans="1:8" s="2" customFormat="1" ht="18" x14ac:dyDescent="0.35">
      <c r="A140" s="89">
        <v>12020430</v>
      </c>
      <c r="B140" s="123"/>
      <c r="C140" s="123"/>
      <c r="D140" s="92" t="s">
        <v>35</v>
      </c>
      <c r="E140" s="70"/>
      <c r="F140" s="71"/>
      <c r="G140" s="70"/>
      <c r="H140" s="71"/>
    </row>
    <row r="141" spans="1:8" s="2" customFormat="1" ht="19.5" customHeight="1" x14ac:dyDescent="0.35">
      <c r="A141" s="89">
        <v>12020431</v>
      </c>
      <c r="B141" s="90" t="s">
        <v>646</v>
      </c>
      <c r="C141" s="91">
        <v>31912500</v>
      </c>
      <c r="D141" s="92" t="s">
        <v>36</v>
      </c>
      <c r="E141" s="70">
        <v>500000</v>
      </c>
      <c r="F141" s="71">
        <v>1000000</v>
      </c>
      <c r="G141" s="70">
        <v>1215111.81</v>
      </c>
      <c r="H141" s="71">
        <v>1000000</v>
      </c>
    </row>
    <row r="142" spans="1:8" s="2" customFormat="1" ht="18" x14ac:dyDescent="0.35">
      <c r="A142" s="89">
        <v>12020432</v>
      </c>
      <c r="B142" s="90" t="s">
        <v>646</v>
      </c>
      <c r="C142" s="91">
        <v>31912500</v>
      </c>
      <c r="D142" s="92" t="s">
        <v>37</v>
      </c>
      <c r="E142" s="70">
        <v>100000</v>
      </c>
      <c r="F142" s="71">
        <v>150000</v>
      </c>
      <c r="G142" s="70">
        <v>102155.1</v>
      </c>
      <c r="H142" s="71">
        <v>150000</v>
      </c>
    </row>
    <row r="143" spans="1:8" s="2" customFormat="1" ht="18" x14ac:dyDescent="0.35">
      <c r="A143" s="89">
        <v>12020433</v>
      </c>
      <c r="B143" s="90" t="s">
        <v>646</v>
      </c>
      <c r="C143" s="91">
        <v>31912500</v>
      </c>
      <c r="D143" s="92" t="s">
        <v>38</v>
      </c>
      <c r="E143" s="70">
        <v>3000000</v>
      </c>
      <c r="F143" s="71">
        <v>4000000</v>
      </c>
      <c r="G143" s="70">
        <v>3541718.22</v>
      </c>
      <c r="H143" s="71">
        <v>4000000</v>
      </c>
    </row>
    <row r="144" spans="1:8" s="2" customFormat="1" ht="18" x14ac:dyDescent="0.35">
      <c r="A144" s="89">
        <v>12020434</v>
      </c>
      <c r="B144" s="90" t="s">
        <v>646</v>
      </c>
      <c r="C144" s="91">
        <v>31912500</v>
      </c>
      <c r="D144" s="92" t="s">
        <v>39</v>
      </c>
      <c r="E144" s="70">
        <v>1500000</v>
      </c>
      <c r="F144" s="71">
        <v>2000000</v>
      </c>
      <c r="G144" s="70">
        <v>1921411.77</v>
      </c>
      <c r="H144" s="71">
        <v>2000000</v>
      </c>
    </row>
    <row r="145" spans="1:8" s="2" customFormat="1" ht="21.75" customHeight="1" x14ac:dyDescent="0.35">
      <c r="A145" s="89">
        <v>12020435</v>
      </c>
      <c r="B145" s="123"/>
      <c r="C145" s="123"/>
      <c r="D145" s="92" t="s">
        <v>40</v>
      </c>
      <c r="E145" s="70"/>
      <c r="F145" s="71"/>
      <c r="G145" s="70"/>
      <c r="H145" s="71"/>
    </row>
    <row r="146" spans="1:8" s="2" customFormat="1" ht="18" x14ac:dyDescent="0.35">
      <c r="A146" s="89">
        <v>12020436</v>
      </c>
      <c r="B146" s="123"/>
      <c r="C146" s="123"/>
      <c r="D146" s="92" t="s">
        <v>41</v>
      </c>
      <c r="E146" s="70"/>
      <c r="F146" s="71"/>
      <c r="G146" s="70"/>
      <c r="H146" s="71"/>
    </row>
    <row r="147" spans="1:8" s="2" customFormat="1" ht="20.25" customHeight="1" x14ac:dyDescent="0.35">
      <c r="A147" s="89">
        <v>12020437</v>
      </c>
      <c r="B147" s="123"/>
      <c r="C147" s="123"/>
      <c r="D147" s="92" t="s">
        <v>42</v>
      </c>
      <c r="E147" s="70"/>
      <c r="F147" s="71"/>
      <c r="G147" s="70"/>
      <c r="H147" s="71"/>
    </row>
    <row r="148" spans="1:8" s="2" customFormat="1" ht="18" x14ac:dyDescent="0.35">
      <c r="A148" s="89">
        <v>12020438</v>
      </c>
      <c r="B148" s="123"/>
      <c r="C148" s="123"/>
      <c r="D148" s="92" t="s">
        <v>43</v>
      </c>
      <c r="E148" s="70"/>
      <c r="F148" s="71"/>
      <c r="G148" s="70"/>
      <c r="H148" s="71"/>
    </row>
    <row r="149" spans="1:8" s="2" customFormat="1" ht="18" x14ac:dyDescent="0.35">
      <c r="A149" s="89">
        <v>12020439</v>
      </c>
      <c r="B149" s="123"/>
      <c r="C149" s="123"/>
      <c r="D149" s="92" t="s">
        <v>44</v>
      </c>
      <c r="E149" s="70"/>
      <c r="F149" s="71"/>
      <c r="G149" s="70"/>
      <c r="H149" s="71"/>
    </row>
    <row r="150" spans="1:8" s="2" customFormat="1" ht="18" x14ac:dyDescent="0.35">
      <c r="A150" s="89">
        <v>12020440</v>
      </c>
      <c r="B150" s="90" t="s">
        <v>646</v>
      </c>
      <c r="C150" s="91">
        <v>31912500</v>
      </c>
      <c r="D150" s="92" t="s">
        <v>45</v>
      </c>
      <c r="E150" s="70">
        <v>150000</v>
      </c>
      <c r="F150" s="71">
        <v>500000</v>
      </c>
      <c r="G150" s="70">
        <v>629333.16</v>
      </c>
      <c r="H150" s="71">
        <v>500000</v>
      </c>
    </row>
    <row r="151" spans="1:8" s="2" customFormat="1" ht="18" x14ac:dyDescent="0.35">
      <c r="A151" s="89">
        <v>12020441</v>
      </c>
      <c r="B151" s="90" t="s">
        <v>646</v>
      </c>
      <c r="C151" s="93">
        <v>31912500</v>
      </c>
      <c r="D151" s="92" t="s">
        <v>46</v>
      </c>
      <c r="E151" s="70">
        <v>2000000</v>
      </c>
      <c r="F151" s="71">
        <v>2500000</v>
      </c>
      <c r="G151" s="70">
        <v>2116886.91</v>
      </c>
      <c r="H151" s="71">
        <v>2500000</v>
      </c>
    </row>
    <row r="152" spans="1:8" s="2" customFormat="1" ht="18" x14ac:dyDescent="0.35">
      <c r="A152" s="89">
        <v>12020442</v>
      </c>
      <c r="B152" s="123"/>
      <c r="C152" s="123"/>
      <c r="D152" s="92" t="s">
        <v>47</v>
      </c>
      <c r="E152" s="70"/>
      <c r="F152" s="71"/>
      <c r="G152" s="70"/>
      <c r="H152" s="71"/>
    </row>
    <row r="153" spans="1:8" s="2" customFormat="1" ht="18" x14ac:dyDescent="0.35">
      <c r="A153" s="89">
        <v>12020445</v>
      </c>
      <c r="B153" s="90"/>
      <c r="C153" s="91"/>
      <c r="D153" s="92" t="s">
        <v>48</v>
      </c>
      <c r="E153" s="70"/>
      <c r="F153" s="71"/>
      <c r="G153" s="70"/>
      <c r="H153" s="71"/>
    </row>
    <row r="154" spans="1:8" s="2" customFormat="1" ht="18" x14ac:dyDescent="0.35">
      <c r="A154" s="89">
        <v>12020446</v>
      </c>
      <c r="B154" s="90" t="s">
        <v>646</v>
      </c>
      <c r="C154" s="93">
        <v>31912500</v>
      </c>
      <c r="D154" s="92" t="s">
        <v>49</v>
      </c>
      <c r="E154" s="70">
        <v>2000000</v>
      </c>
      <c r="F154" s="71">
        <v>2500000</v>
      </c>
      <c r="G154" s="70">
        <v>1947660.87</v>
      </c>
      <c r="H154" s="71">
        <v>2500000</v>
      </c>
    </row>
    <row r="155" spans="1:8" s="2" customFormat="1" ht="18" x14ac:dyDescent="0.35">
      <c r="A155" s="89">
        <v>12020447</v>
      </c>
      <c r="B155" s="90" t="s">
        <v>646</v>
      </c>
      <c r="C155" s="93">
        <v>31912500</v>
      </c>
      <c r="D155" s="92" t="s">
        <v>50</v>
      </c>
      <c r="E155" s="70">
        <v>1000000</v>
      </c>
      <c r="F155" s="71">
        <v>1500000</v>
      </c>
      <c r="G155" s="70">
        <v>1452348.53</v>
      </c>
      <c r="H155" s="71">
        <v>1500000</v>
      </c>
    </row>
    <row r="156" spans="1:8" s="2" customFormat="1" ht="18" x14ac:dyDescent="0.35">
      <c r="A156" s="89">
        <v>12020454</v>
      </c>
      <c r="B156" s="90" t="s">
        <v>646</v>
      </c>
      <c r="C156" s="93">
        <v>31912500</v>
      </c>
      <c r="D156" s="92" t="s">
        <v>51</v>
      </c>
      <c r="E156" s="70">
        <v>500000</v>
      </c>
      <c r="F156" s="71">
        <v>700000</v>
      </c>
      <c r="G156" s="70">
        <v>811717.83</v>
      </c>
      <c r="H156" s="71">
        <v>700000</v>
      </c>
    </row>
    <row r="157" spans="1:8" s="2" customFormat="1" ht="18" x14ac:dyDescent="0.35">
      <c r="A157" s="89">
        <v>12020455</v>
      </c>
      <c r="B157" s="90" t="s">
        <v>646</v>
      </c>
      <c r="C157" s="91">
        <v>31912500</v>
      </c>
      <c r="D157" s="92" t="s">
        <v>52</v>
      </c>
      <c r="E157" s="70">
        <v>300000</v>
      </c>
      <c r="F157" s="71">
        <v>400000</v>
      </c>
      <c r="G157" s="70">
        <v>318400</v>
      </c>
      <c r="H157" s="71">
        <v>400000</v>
      </c>
    </row>
    <row r="158" spans="1:8" s="2" customFormat="1" ht="18" x14ac:dyDescent="0.35">
      <c r="A158" s="89">
        <v>12020456</v>
      </c>
      <c r="B158" s="123"/>
      <c r="C158" s="123"/>
      <c r="D158" s="92" t="s">
        <v>53</v>
      </c>
      <c r="E158" s="70"/>
      <c r="F158" s="71"/>
      <c r="G158" s="70"/>
      <c r="H158" s="71"/>
    </row>
    <row r="159" spans="1:8" s="2" customFormat="1" ht="18" x14ac:dyDescent="0.35">
      <c r="A159" s="89">
        <v>12020457</v>
      </c>
      <c r="B159" s="123"/>
      <c r="C159" s="123"/>
      <c r="D159" s="92" t="s">
        <v>54</v>
      </c>
      <c r="E159" s="70"/>
      <c r="F159" s="71"/>
      <c r="G159" s="70"/>
      <c r="H159" s="71"/>
    </row>
    <row r="160" spans="1:8" s="2" customFormat="1" ht="18" x14ac:dyDescent="0.35">
      <c r="A160" s="89">
        <v>12020467</v>
      </c>
      <c r="B160" s="123"/>
      <c r="C160" s="123"/>
      <c r="D160" s="129" t="s">
        <v>55</v>
      </c>
      <c r="E160" s="70"/>
      <c r="F160" s="71"/>
      <c r="G160" s="70"/>
      <c r="H160" s="71"/>
    </row>
    <row r="161" spans="1:8" s="2" customFormat="1" ht="18" x14ac:dyDescent="0.35">
      <c r="A161" s="89">
        <v>12020468</v>
      </c>
      <c r="B161" s="90" t="s">
        <v>646</v>
      </c>
      <c r="C161" s="93">
        <v>31912500</v>
      </c>
      <c r="D161" s="129" t="s">
        <v>56</v>
      </c>
      <c r="E161" s="70">
        <v>200000</v>
      </c>
      <c r="F161" s="71">
        <v>300000</v>
      </c>
      <c r="G161" s="70">
        <v>348399.16</v>
      </c>
      <c r="H161" s="71">
        <v>300000</v>
      </c>
    </row>
    <row r="162" spans="1:8" s="2" customFormat="1" ht="18" x14ac:dyDescent="0.35">
      <c r="A162" s="89">
        <v>12020469</v>
      </c>
      <c r="B162" s="90"/>
      <c r="C162" s="91"/>
      <c r="D162" s="129" t="s">
        <v>57</v>
      </c>
      <c r="E162" s="70"/>
      <c r="F162" s="71"/>
      <c r="G162" s="70"/>
      <c r="H162" s="71"/>
    </row>
    <row r="163" spans="1:8" s="2" customFormat="1" ht="18" x14ac:dyDescent="0.35">
      <c r="A163" s="89">
        <v>12020470</v>
      </c>
      <c r="B163" s="123"/>
      <c r="C163" s="123"/>
      <c r="D163" s="141" t="s">
        <v>58</v>
      </c>
      <c r="E163" s="70"/>
      <c r="F163" s="71"/>
      <c r="G163" s="70"/>
      <c r="H163" s="71"/>
    </row>
    <row r="164" spans="1:8" s="2" customFormat="1" ht="18" x14ac:dyDescent="0.35">
      <c r="A164" s="89">
        <v>12020471</v>
      </c>
      <c r="B164" s="90" t="s">
        <v>646</v>
      </c>
      <c r="C164" s="93">
        <v>31912500</v>
      </c>
      <c r="D164" s="141" t="s">
        <v>59</v>
      </c>
      <c r="E164" s="70">
        <v>3000000</v>
      </c>
      <c r="F164" s="71">
        <v>4000000</v>
      </c>
      <c r="G164" s="70">
        <v>3919468</v>
      </c>
      <c r="H164" s="71">
        <v>4000000</v>
      </c>
    </row>
    <row r="165" spans="1:8" s="2" customFormat="1" ht="18" x14ac:dyDescent="0.35">
      <c r="A165" s="89">
        <v>12020472</v>
      </c>
      <c r="B165" s="123"/>
      <c r="C165" s="123"/>
      <c r="D165" s="141" t="s">
        <v>60</v>
      </c>
      <c r="E165" s="70"/>
      <c r="F165" s="71"/>
      <c r="G165" s="70"/>
      <c r="H165" s="71"/>
    </row>
    <row r="166" spans="1:8" s="2" customFormat="1" ht="18" x14ac:dyDescent="0.35">
      <c r="A166" s="89">
        <v>12020473</v>
      </c>
      <c r="B166" s="90" t="s">
        <v>646</v>
      </c>
      <c r="C166" s="91">
        <v>31912500</v>
      </c>
      <c r="D166" s="141" t="s">
        <v>61</v>
      </c>
      <c r="E166" s="70">
        <v>1000000</v>
      </c>
      <c r="F166" s="71">
        <v>1500000</v>
      </c>
      <c r="G166" s="70">
        <v>2105666</v>
      </c>
      <c r="H166" s="71">
        <v>1500000</v>
      </c>
    </row>
    <row r="167" spans="1:8" s="2" customFormat="1" ht="18" x14ac:dyDescent="0.35">
      <c r="A167" s="89">
        <v>12020474</v>
      </c>
      <c r="B167" s="123"/>
      <c r="C167" s="123"/>
      <c r="D167" s="141" t="s">
        <v>62</v>
      </c>
      <c r="E167" s="70"/>
      <c r="F167" s="71"/>
      <c r="G167" s="70"/>
      <c r="H167" s="71"/>
    </row>
    <row r="168" spans="1:8" s="2" customFormat="1" ht="18" x14ac:dyDescent="0.35">
      <c r="A168" s="89">
        <v>12020475</v>
      </c>
      <c r="B168" s="123"/>
      <c r="C168" s="123"/>
      <c r="D168" s="141" t="s">
        <v>63</v>
      </c>
      <c r="E168" s="70"/>
      <c r="F168" s="71"/>
      <c r="G168" s="70"/>
      <c r="H168" s="71"/>
    </row>
    <row r="169" spans="1:8" s="2" customFormat="1" ht="18" x14ac:dyDescent="0.35">
      <c r="A169" s="89">
        <v>12020476</v>
      </c>
      <c r="B169" s="123"/>
      <c r="C169" s="123"/>
      <c r="D169" s="141" t="s">
        <v>64</v>
      </c>
      <c r="E169" s="70"/>
      <c r="F169" s="71"/>
      <c r="G169" s="70"/>
      <c r="H169" s="71"/>
    </row>
    <row r="170" spans="1:8" s="2" customFormat="1" ht="18" x14ac:dyDescent="0.35">
      <c r="A170" s="89">
        <v>12020477</v>
      </c>
      <c r="B170" s="90" t="s">
        <v>646</v>
      </c>
      <c r="C170" s="91">
        <v>31912500</v>
      </c>
      <c r="D170" s="141" t="s">
        <v>65</v>
      </c>
      <c r="E170" s="70">
        <v>100000</v>
      </c>
      <c r="F170" s="71">
        <v>150000</v>
      </c>
      <c r="G170" s="70">
        <v>347999.81</v>
      </c>
      <c r="H170" s="71">
        <v>150000</v>
      </c>
    </row>
    <row r="171" spans="1:8" s="2" customFormat="1" ht="18" x14ac:dyDescent="0.35">
      <c r="A171" s="89">
        <v>12020478</v>
      </c>
      <c r="B171" s="90"/>
      <c r="C171" s="91"/>
      <c r="D171" s="141" t="s">
        <v>66</v>
      </c>
      <c r="E171" s="70"/>
      <c r="F171" s="71"/>
      <c r="G171" s="70"/>
      <c r="H171" s="71"/>
    </row>
    <row r="172" spans="1:8" s="2" customFormat="1" ht="18" x14ac:dyDescent="0.35">
      <c r="A172" s="89">
        <v>12020479</v>
      </c>
      <c r="B172" s="90" t="s">
        <v>646</v>
      </c>
      <c r="C172" s="91">
        <v>31912500</v>
      </c>
      <c r="D172" s="141" t="s">
        <v>67</v>
      </c>
      <c r="E172" s="70">
        <v>100000</v>
      </c>
      <c r="F172" s="71">
        <v>150000</v>
      </c>
      <c r="G172" s="70">
        <v>116118.77</v>
      </c>
      <c r="H172" s="71">
        <v>150000</v>
      </c>
    </row>
    <row r="173" spans="1:8" s="2" customFormat="1" ht="18" x14ac:dyDescent="0.35">
      <c r="A173" s="89">
        <v>12020480</v>
      </c>
      <c r="B173" s="123"/>
      <c r="C173" s="123"/>
      <c r="D173" s="141" t="s">
        <v>68</v>
      </c>
      <c r="E173" s="70"/>
      <c r="F173" s="71"/>
      <c r="G173" s="70"/>
      <c r="H173" s="71"/>
    </row>
    <row r="174" spans="1:8" s="2" customFormat="1" ht="18" x14ac:dyDescent="0.35">
      <c r="A174" s="89">
        <v>12020481</v>
      </c>
      <c r="B174" s="90" t="s">
        <v>646</v>
      </c>
      <c r="C174" s="91">
        <v>31912500</v>
      </c>
      <c r="D174" s="141" t="s">
        <v>69</v>
      </c>
      <c r="E174" s="70"/>
      <c r="F174" s="71">
        <v>8000000</v>
      </c>
      <c r="G174" s="70">
        <v>2456777.31</v>
      </c>
      <c r="H174" s="71">
        <v>8000000</v>
      </c>
    </row>
    <row r="175" spans="1:8" s="2" customFormat="1" ht="18" x14ac:dyDescent="0.35">
      <c r="A175" s="89">
        <v>12020482</v>
      </c>
      <c r="B175" s="90" t="s">
        <v>646</v>
      </c>
      <c r="C175" s="91">
        <v>31912500</v>
      </c>
      <c r="D175" s="141" t="s">
        <v>70</v>
      </c>
      <c r="E175" s="70">
        <v>1500000</v>
      </c>
      <c r="F175" s="71">
        <v>2500000</v>
      </c>
      <c r="G175" s="70">
        <v>338115.13</v>
      </c>
      <c r="H175" s="71">
        <v>2500000</v>
      </c>
    </row>
    <row r="176" spans="1:8" s="2" customFormat="1" ht="18" x14ac:dyDescent="0.35">
      <c r="A176" s="89">
        <v>12020483</v>
      </c>
      <c r="B176" s="123"/>
      <c r="C176" s="123"/>
      <c r="D176" s="141" t="s">
        <v>71</v>
      </c>
      <c r="E176" s="70"/>
      <c r="F176" s="71"/>
      <c r="G176" s="70"/>
      <c r="H176" s="71"/>
    </row>
    <row r="177" spans="1:8" s="2" customFormat="1" ht="18" x14ac:dyDescent="0.35">
      <c r="A177" s="89">
        <v>12020484</v>
      </c>
      <c r="B177" s="123"/>
      <c r="C177" s="123"/>
      <c r="D177" s="141" t="s">
        <v>72</v>
      </c>
      <c r="E177" s="70"/>
      <c r="F177" s="71"/>
      <c r="G177" s="70"/>
      <c r="H177" s="71"/>
    </row>
    <row r="178" spans="1:8" s="2" customFormat="1" ht="18" x14ac:dyDescent="0.35">
      <c r="A178" s="89">
        <v>12020485</v>
      </c>
      <c r="B178" s="123"/>
      <c r="C178" s="123"/>
      <c r="D178" s="141" t="s">
        <v>73</v>
      </c>
      <c r="E178" s="70"/>
      <c r="F178" s="71"/>
      <c r="G178" s="70"/>
      <c r="H178" s="71"/>
    </row>
    <row r="179" spans="1:8" s="2" customFormat="1" ht="18" x14ac:dyDescent="0.35">
      <c r="A179" s="89">
        <v>12020486</v>
      </c>
      <c r="B179" s="123"/>
      <c r="C179" s="123"/>
      <c r="D179" s="141" t="s">
        <v>74</v>
      </c>
      <c r="E179" s="70"/>
      <c r="F179" s="71"/>
      <c r="G179" s="70"/>
      <c r="H179" s="71"/>
    </row>
    <row r="180" spans="1:8" s="2" customFormat="1" ht="18" x14ac:dyDescent="0.35">
      <c r="A180" s="89">
        <v>12020487</v>
      </c>
      <c r="B180" s="90" t="s">
        <v>646</v>
      </c>
      <c r="C180" s="91">
        <v>31912500</v>
      </c>
      <c r="D180" s="141" t="s">
        <v>75</v>
      </c>
      <c r="E180" s="70">
        <v>100000</v>
      </c>
      <c r="F180" s="71">
        <v>150000</v>
      </c>
      <c r="G180" s="70">
        <v>355211.3</v>
      </c>
      <c r="H180" s="71">
        <v>150000</v>
      </c>
    </row>
    <row r="181" spans="1:8" s="2" customFormat="1" ht="18" x14ac:dyDescent="0.35">
      <c r="A181" s="89">
        <v>12020488</v>
      </c>
      <c r="B181" s="123"/>
      <c r="C181" s="123"/>
      <c r="D181" s="141" t="s">
        <v>76</v>
      </c>
      <c r="E181" s="70"/>
      <c r="F181" s="71"/>
      <c r="G181" s="70"/>
      <c r="H181" s="71"/>
    </row>
    <row r="182" spans="1:8" s="2" customFormat="1" ht="18" x14ac:dyDescent="0.35">
      <c r="A182" s="89">
        <v>12020489</v>
      </c>
      <c r="B182" s="90" t="s">
        <v>646</v>
      </c>
      <c r="C182" s="91">
        <v>31912500</v>
      </c>
      <c r="D182" s="141" t="s">
        <v>293</v>
      </c>
      <c r="E182" s="70">
        <v>5000000</v>
      </c>
      <c r="F182" s="71">
        <v>7000000</v>
      </c>
      <c r="G182" s="70">
        <v>5466551.2000000002</v>
      </c>
      <c r="H182" s="71">
        <v>7000000</v>
      </c>
    </row>
    <row r="183" spans="1:8" s="2" customFormat="1" ht="18" x14ac:dyDescent="0.35">
      <c r="A183" s="89">
        <v>12020490</v>
      </c>
      <c r="B183" s="90"/>
      <c r="C183" s="93"/>
      <c r="D183" s="141" t="s">
        <v>618</v>
      </c>
      <c r="E183" s="70"/>
      <c r="F183" s="71"/>
      <c r="G183" s="70"/>
      <c r="H183" s="71"/>
    </row>
    <row r="184" spans="1:8" s="2" customFormat="1" ht="19.5" customHeight="1" x14ac:dyDescent="0.35">
      <c r="A184" s="89">
        <v>12020491</v>
      </c>
      <c r="B184" s="90"/>
      <c r="C184" s="93"/>
      <c r="D184" s="141" t="s">
        <v>619</v>
      </c>
      <c r="E184" s="70"/>
      <c r="F184" s="71"/>
      <c r="G184" s="70"/>
      <c r="H184" s="71"/>
    </row>
    <row r="185" spans="1:8" s="2" customFormat="1" thickBot="1" x14ac:dyDescent="0.4">
      <c r="A185" s="115">
        <v>12020492</v>
      </c>
      <c r="B185" s="90" t="s">
        <v>646</v>
      </c>
      <c r="C185" s="91">
        <v>31912500</v>
      </c>
      <c r="D185" s="142" t="s">
        <v>620</v>
      </c>
      <c r="E185" s="75">
        <v>100000</v>
      </c>
      <c r="F185" s="78">
        <v>150000</v>
      </c>
      <c r="G185" s="75">
        <v>205177.11</v>
      </c>
      <c r="H185" s="78">
        <v>150000</v>
      </c>
    </row>
    <row r="186" spans="1:8" s="2" customFormat="1" thickBot="1" x14ac:dyDescent="0.45">
      <c r="A186" s="116"/>
      <c r="B186" s="116"/>
      <c r="C186" s="143"/>
      <c r="D186" s="81" t="s">
        <v>544</v>
      </c>
      <c r="E186" s="117">
        <f>SUM(E119:E185)</f>
        <v>27450000</v>
      </c>
      <c r="F186" s="117">
        <f>SUM(F119:F185)</f>
        <v>143537963</v>
      </c>
      <c r="G186" s="117">
        <f>SUM(G119:G185)</f>
        <v>59305123.270000003</v>
      </c>
      <c r="H186" s="117">
        <f>SUM(H119:H185)</f>
        <v>219708689.24000001</v>
      </c>
    </row>
    <row r="187" spans="1:8" s="2" customFormat="1" ht="18" x14ac:dyDescent="0.4">
      <c r="A187" s="139">
        <v>12020500</v>
      </c>
      <c r="B187" s="140"/>
      <c r="C187" s="144"/>
      <c r="D187" s="126" t="s">
        <v>77</v>
      </c>
      <c r="E187" s="121"/>
      <c r="F187" s="122"/>
      <c r="G187" s="121"/>
      <c r="H187" s="122"/>
    </row>
    <row r="188" spans="1:8" s="2" customFormat="1" ht="18" x14ac:dyDescent="0.35">
      <c r="A188" s="89">
        <v>12020501</v>
      </c>
      <c r="B188" s="90" t="s">
        <v>646</v>
      </c>
      <c r="C188" s="93">
        <v>31912500</v>
      </c>
      <c r="D188" s="92" t="s">
        <v>305</v>
      </c>
      <c r="E188" s="70"/>
      <c r="F188" s="71">
        <v>500000</v>
      </c>
      <c r="G188" s="70">
        <v>215167</v>
      </c>
      <c r="H188" s="71">
        <v>500000</v>
      </c>
    </row>
    <row r="189" spans="1:8" s="2" customFormat="1" ht="18" x14ac:dyDescent="0.35">
      <c r="A189" s="89">
        <v>12020502</v>
      </c>
      <c r="B189" s="90" t="s">
        <v>646</v>
      </c>
      <c r="C189" s="91">
        <v>31912500</v>
      </c>
      <c r="D189" s="92" t="s">
        <v>78</v>
      </c>
      <c r="E189" s="70"/>
      <c r="F189" s="71">
        <v>1000000</v>
      </c>
      <c r="G189" s="70">
        <v>491771.33</v>
      </c>
      <c r="H189" s="71">
        <v>0</v>
      </c>
    </row>
    <row r="190" spans="1:8" s="2" customFormat="1" ht="18" x14ac:dyDescent="0.35">
      <c r="A190" s="89">
        <v>12020503</v>
      </c>
      <c r="B190" s="123"/>
      <c r="C190" s="123"/>
      <c r="D190" s="92" t="s">
        <v>79</v>
      </c>
      <c r="E190" s="70"/>
      <c r="F190" s="71"/>
      <c r="G190" s="70"/>
      <c r="H190" s="71"/>
    </row>
    <row r="191" spans="1:8" s="2" customFormat="1" ht="18" x14ac:dyDescent="0.35">
      <c r="A191" s="89">
        <v>12020504</v>
      </c>
      <c r="B191" s="123"/>
      <c r="C191" s="123"/>
      <c r="D191" s="92" t="s">
        <v>80</v>
      </c>
      <c r="E191" s="70"/>
      <c r="F191" s="71"/>
      <c r="G191" s="70"/>
      <c r="H191" s="71"/>
    </row>
    <row r="192" spans="1:8" s="2" customFormat="1" ht="18" x14ac:dyDescent="0.35">
      <c r="A192" s="89">
        <v>12020505</v>
      </c>
      <c r="B192" s="123"/>
      <c r="C192" s="123"/>
      <c r="D192" s="92" t="s">
        <v>81</v>
      </c>
      <c r="E192" s="70"/>
      <c r="F192" s="71"/>
      <c r="G192" s="70"/>
      <c r="H192" s="71"/>
    </row>
    <row r="193" spans="1:8" s="2" customFormat="1" ht="18" x14ac:dyDescent="0.4">
      <c r="A193" s="96">
        <v>12020502</v>
      </c>
      <c r="B193" s="99"/>
      <c r="C193" s="99"/>
      <c r="D193" s="92" t="s">
        <v>289</v>
      </c>
      <c r="E193" s="70"/>
      <c r="F193" s="71"/>
      <c r="G193" s="70"/>
      <c r="H193" s="71"/>
    </row>
    <row r="194" spans="1:8" s="2" customFormat="1" thickBot="1" x14ac:dyDescent="0.45">
      <c r="A194" s="101">
        <v>12020503</v>
      </c>
      <c r="B194" s="102"/>
      <c r="C194" s="102"/>
      <c r="D194" s="103" t="s">
        <v>290</v>
      </c>
      <c r="E194" s="72"/>
      <c r="F194" s="73"/>
      <c r="G194" s="72"/>
      <c r="H194" s="73"/>
    </row>
    <row r="195" spans="1:8" s="2" customFormat="1" thickBot="1" x14ac:dyDescent="0.45">
      <c r="A195" s="116"/>
      <c r="B195" s="116"/>
      <c r="C195" s="143"/>
      <c r="D195" s="81" t="s">
        <v>544</v>
      </c>
      <c r="E195" s="117">
        <f>SUM(E188:E194)</f>
        <v>0</v>
      </c>
      <c r="F195" s="117">
        <f>SUM(F188:F194)</f>
        <v>1500000</v>
      </c>
      <c r="G195" s="117">
        <f>SUM(G188:G194)</f>
        <v>706938.33000000007</v>
      </c>
      <c r="H195" s="117">
        <f>SUM(H188:H194)</f>
        <v>500000</v>
      </c>
    </row>
    <row r="196" spans="1:8" s="2" customFormat="1" ht="18" x14ac:dyDescent="0.4">
      <c r="A196" s="139">
        <v>12020600</v>
      </c>
      <c r="B196" s="90"/>
      <c r="C196" s="144"/>
      <c r="D196" s="126" t="s">
        <v>82</v>
      </c>
      <c r="E196" s="121"/>
      <c r="F196" s="122"/>
      <c r="G196" s="121"/>
      <c r="H196" s="122"/>
    </row>
    <row r="197" spans="1:8" s="2" customFormat="1" ht="18" x14ac:dyDescent="0.35">
      <c r="A197" s="89">
        <v>12020601</v>
      </c>
      <c r="B197" s="90" t="s">
        <v>646</v>
      </c>
      <c r="C197" s="91">
        <v>31912500</v>
      </c>
      <c r="D197" s="129" t="s">
        <v>83</v>
      </c>
      <c r="E197" s="70">
        <v>5000000</v>
      </c>
      <c r="F197" s="71">
        <v>6000000</v>
      </c>
      <c r="G197" s="70">
        <v>3718411.16</v>
      </c>
      <c r="H197" s="71">
        <v>6000000</v>
      </c>
    </row>
    <row r="198" spans="1:8" s="2" customFormat="1" ht="18" x14ac:dyDescent="0.35">
      <c r="A198" s="89">
        <v>12020602</v>
      </c>
      <c r="B198" s="90"/>
      <c r="C198" s="91"/>
      <c r="D198" s="129" t="s">
        <v>84</v>
      </c>
      <c r="E198" s="70"/>
      <c r="F198" s="71"/>
      <c r="G198" s="70"/>
      <c r="H198" s="71"/>
    </row>
    <row r="199" spans="1:8" s="2" customFormat="1" ht="18" x14ac:dyDescent="0.35">
      <c r="A199" s="89">
        <v>12020603</v>
      </c>
      <c r="B199" s="123"/>
      <c r="C199" s="123"/>
      <c r="D199" s="129" t="s">
        <v>85</v>
      </c>
      <c r="E199" s="70"/>
      <c r="F199" s="71"/>
      <c r="G199" s="70"/>
      <c r="H199" s="71"/>
    </row>
    <row r="200" spans="1:8" s="2" customFormat="1" ht="18" x14ac:dyDescent="0.35">
      <c r="A200" s="89">
        <v>12020604</v>
      </c>
      <c r="B200" s="123"/>
      <c r="C200" s="123"/>
      <c r="D200" s="129" t="s">
        <v>86</v>
      </c>
      <c r="E200" s="70"/>
      <c r="F200" s="71"/>
      <c r="G200" s="70"/>
      <c r="H200" s="71"/>
    </row>
    <row r="201" spans="1:8" s="2" customFormat="1" ht="18" x14ac:dyDescent="0.35">
      <c r="A201" s="89">
        <v>12020605</v>
      </c>
      <c r="B201" s="123"/>
      <c r="C201" s="123"/>
      <c r="D201" s="92" t="s">
        <v>87</v>
      </c>
      <c r="E201" s="70"/>
      <c r="F201" s="71"/>
      <c r="G201" s="70"/>
      <c r="H201" s="71"/>
    </row>
    <row r="202" spans="1:8" s="2" customFormat="1" ht="18" x14ac:dyDescent="0.35">
      <c r="A202" s="89">
        <v>12020606</v>
      </c>
      <c r="B202" s="123"/>
      <c r="C202" s="123"/>
      <c r="D202" s="92" t="s">
        <v>88</v>
      </c>
      <c r="E202" s="70"/>
      <c r="F202" s="71"/>
      <c r="G202" s="70"/>
      <c r="H202" s="71"/>
    </row>
    <row r="203" spans="1:8" s="2" customFormat="1" ht="18" x14ac:dyDescent="0.35">
      <c r="A203" s="89">
        <v>12020607</v>
      </c>
      <c r="B203" s="90"/>
      <c r="C203" s="93"/>
      <c r="D203" s="92" t="s">
        <v>89</v>
      </c>
      <c r="E203" s="70"/>
      <c r="F203" s="71"/>
      <c r="G203" s="70"/>
      <c r="H203" s="71"/>
    </row>
    <row r="204" spans="1:8" s="2" customFormat="1" ht="18" x14ac:dyDescent="0.35">
      <c r="A204" s="89">
        <v>12020617</v>
      </c>
      <c r="B204" s="123"/>
      <c r="C204" s="123"/>
      <c r="D204" s="92" t="s">
        <v>90</v>
      </c>
      <c r="E204" s="70"/>
      <c r="F204" s="71"/>
      <c r="G204" s="70"/>
      <c r="H204" s="71"/>
    </row>
    <row r="205" spans="1:8" s="2" customFormat="1" ht="18" x14ac:dyDescent="0.35">
      <c r="A205" s="89">
        <v>12020618</v>
      </c>
      <c r="B205" s="123"/>
      <c r="C205" s="123"/>
      <c r="D205" s="92" t="s">
        <v>91</v>
      </c>
      <c r="E205" s="70"/>
      <c r="F205" s="71"/>
      <c r="G205" s="70"/>
      <c r="H205" s="71"/>
    </row>
    <row r="206" spans="1:8" s="2" customFormat="1" ht="18" x14ac:dyDescent="0.35">
      <c r="A206" s="89">
        <v>12020619</v>
      </c>
      <c r="B206" s="123"/>
      <c r="C206" s="123"/>
      <c r="D206" s="92" t="s">
        <v>92</v>
      </c>
      <c r="E206" s="70"/>
      <c r="F206" s="71"/>
      <c r="G206" s="70"/>
      <c r="H206" s="71"/>
    </row>
    <row r="207" spans="1:8" s="2" customFormat="1" ht="36" x14ac:dyDescent="0.35">
      <c r="A207" s="89">
        <v>12020620</v>
      </c>
      <c r="B207" s="123"/>
      <c r="C207" s="123"/>
      <c r="D207" s="92" t="s">
        <v>93</v>
      </c>
      <c r="E207" s="70"/>
      <c r="F207" s="71"/>
      <c r="G207" s="70"/>
      <c r="H207" s="71"/>
    </row>
    <row r="208" spans="1:8" s="2" customFormat="1" ht="18" x14ac:dyDescent="0.35">
      <c r="A208" s="89">
        <v>12020621</v>
      </c>
      <c r="B208" s="123"/>
      <c r="C208" s="123"/>
      <c r="D208" s="92" t="s">
        <v>94</v>
      </c>
      <c r="E208" s="70"/>
      <c r="F208" s="71"/>
      <c r="G208" s="70"/>
      <c r="H208" s="71"/>
    </row>
    <row r="209" spans="1:8" s="2" customFormat="1" ht="18" x14ac:dyDescent="0.35">
      <c r="A209" s="89">
        <v>12020622</v>
      </c>
      <c r="B209" s="123"/>
      <c r="C209" s="123"/>
      <c r="D209" s="129" t="s">
        <v>95</v>
      </c>
      <c r="E209" s="70"/>
      <c r="F209" s="71"/>
      <c r="G209" s="70"/>
      <c r="H209" s="71"/>
    </row>
    <row r="210" spans="1:8" s="2" customFormat="1" ht="18" x14ac:dyDescent="0.35">
      <c r="A210" s="89">
        <v>12020623</v>
      </c>
      <c r="B210" s="123"/>
      <c r="C210" s="123"/>
      <c r="D210" s="129" t="s">
        <v>96</v>
      </c>
      <c r="E210" s="70"/>
      <c r="F210" s="71"/>
      <c r="G210" s="70"/>
      <c r="H210" s="71"/>
    </row>
    <row r="211" spans="1:8" s="2" customFormat="1" ht="18" x14ac:dyDescent="0.35">
      <c r="A211" s="89">
        <v>12020624</v>
      </c>
      <c r="B211" s="90"/>
      <c r="C211" s="93"/>
      <c r="D211" s="129" t="s">
        <v>97</v>
      </c>
      <c r="E211" s="70"/>
      <c r="F211" s="71"/>
      <c r="G211" s="70"/>
      <c r="H211" s="71"/>
    </row>
    <row r="212" spans="1:8" s="2" customFormat="1" ht="18" x14ac:dyDescent="0.35">
      <c r="A212" s="89">
        <v>12020625</v>
      </c>
      <c r="B212" s="90"/>
      <c r="C212" s="93"/>
      <c r="D212" s="129" t="s">
        <v>98</v>
      </c>
      <c r="E212" s="70"/>
      <c r="F212" s="71"/>
      <c r="G212" s="70"/>
      <c r="H212" s="71"/>
    </row>
    <row r="213" spans="1:8" s="2" customFormat="1" ht="18" x14ac:dyDescent="0.35">
      <c r="A213" s="89">
        <v>12020626</v>
      </c>
      <c r="B213" s="123"/>
      <c r="C213" s="123"/>
      <c r="D213" s="129" t="s">
        <v>99</v>
      </c>
      <c r="E213" s="70"/>
      <c r="F213" s="71"/>
      <c r="G213" s="70"/>
      <c r="H213" s="71"/>
    </row>
    <row r="214" spans="1:8" s="2" customFormat="1" ht="18" x14ac:dyDescent="0.35">
      <c r="A214" s="89">
        <v>12020627</v>
      </c>
      <c r="B214" s="123"/>
      <c r="C214" s="123"/>
      <c r="D214" s="129" t="s">
        <v>100</v>
      </c>
      <c r="E214" s="70"/>
      <c r="F214" s="71"/>
      <c r="G214" s="70"/>
      <c r="H214" s="71"/>
    </row>
    <row r="215" spans="1:8" s="2" customFormat="1" ht="18" x14ac:dyDescent="0.35">
      <c r="A215" s="89">
        <v>12020628</v>
      </c>
      <c r="B215" s="90"/>
      <c r="C215" s="93"/>
      <c r="D215" s="129" t="s">
        <v>621</v>
      </c>
      <c r="E215" s="70"/>
      <c r="F215" s="71"/>
      <c r="G215" s="70"/>
      <c r="H215" s="71"/>
    </row>
    <row r="216" spans="1:8" s="2" customFormat="1" ht="18" x14ac:dyDescent="0.35">
      <c r="A216" s="89">
        <v>12020629</v>
      </c>
      <c r="B216" s="123"/>
      <c r="C216" s="123"/>
      <c r="D216" s="92" t="s">
        <v>101</v>
      </c>
      <c r="E216" s="70"/>
      <c r="F216" s="71"/>
      <c r="G216" s="70"/>
      <c r="H216" s="71"/>
    </row>
    <row r="217" spans="1:8" s="2" customFormat="1" ht="18" x14ac:dyDescent="0.35">
      <c r="A217" s="89">
        <v>12020630</v>
      </c>
      <c r="B217" s="90" t="s">
        <v>646</v>
      </c>
      <c r="C217" s="91">
        <v>31912500</v>
      </c>
      <c r="D217" s="141" t="s">
        <v>102</v>
      </c>
      <c r="E217" s="70">
        <v>3000000</v>
      </c>
      <c r="F217" s="71">
        <v>4000000</v>
      </c>
      <c r="G217" s="70">
        <v>3666419.78</v>
      </c>
      <c r="H217" s="71">
        <v>56000000</v>
      </c>
    </row>
    <row r="218" spans="1:8" s="2" customFormat="1" thickBot="1" x14ac:dyDescent="0.4">
      <c r="A218" s="115">
        <v>12020631</v>
      </c>
      <c r="B218" s="90"/>
      <c r="C218" s="137"/>
      <c r="D218" s="103" t="s">
        <v>306</v>
      </c>
      <c r="E218" s="75"/>
      <c r="F218" s="78"/>
      <c r="G218" s="75"/>
      <c r="H218" s="78"/>
    </row>
    <row r="219" spans="1:8" s="2" customFormat="1" thickBot="1" x14ac:dyDescent="0.45">
      <c r="A219" s="116"/>
      <c r="B219" s="116"/>
      <c r="C219" s="143"/>
      <c r="D219" s="81" t="s">
        <v>544</v>
      </c>
      <c r="E219" s="117">
        <f>SUM(E197:E218)</f>
        <v>8000000</v>
      </c>
      <c r="F219" s="117">
        <f>SUM(F197:F218)</f>
        <v>10000000</v>
      </c>
      <c r="G219" s="117">
        <f>SUM(G197:G218)</f>
        <v>7384830.9399999995</v>
      </c>
      <c r="H219" s="117">
        <f>SUM(H197:H218)</f>
        <v>62000000</v>
      </c>
    </row>
    <row r="220" spans="1:8" s="2" customFormat="1" ht="18" x14ac:dyDescent="0.4">
      <c r="A220" s="139">
        <v>12020700</v>
      </c>
      <c r="B220" s="140"/>
      <c r="C220" s="144"/>
      <c r="D220" s="145" t="s">
        <v>103</v>
      </c>
      <c r="E220" s="121"/>
      <c r="F220" s="146"/>
      <c r="G220" s="121"/>
      <c r="H220" s="146"/>
    </row>
    <row r="221" spans="1:8" s="2" customFormat="1" ht="18" x14ac:dyDescent="0.35">
      <c r="A221" s="89">
        <v>12020701</v>
      </c>
      <c r="B221" s="90"/>
      <c r="C221" s="93"/>
      <c r="D221" s="129" t="s">
        <v>622</v>
      </c>
      <c r="E221" s="70"/>
      <c r="F221" s="71"/>
      <c r="G221" s="70"/>
      <c r="H221" s="71"/>
    </row>
    <row r="222" spans="1:8" s="2" customFormat="1" ht="18" x14ac:dyDescent="0.35">
      <c r="A222" s="89">
        <v>12020702</v>
      </c>
      <c r="B222" s="123"/>
      <c r="C222" s="123"/>
      <c r="D222" s="129" t="s">
        <v>104</v>
      </c>
      <c r="E222" s="70"/>
      <c r="F222" s="71"/>
      <c r="G222" s="70"/>
      <c r="H222" s="71"/>
    </row>
    <row r="223" spans="1:8" s="2" customFormat="1" ht="18" x14ac:dyDescent="0.35">
      <c r="A223" s="89">
        <v>12020703</v>
      </c>
      <c r="B223" s="123"/>
      <c r="C223" s="123"/>
      <c r="D223" s="129" t="s">
        <v>105</v>
      </c>
      <c r="E223" s="70"/>
      <c r="F223" s="71"/>
      <c r="G223" s="70"/>
      <c r="H223" s="71"/>
    </row>
    <row r="224" spans="1:8" s="2" customFormat="1" ht="18" x14ac:dyDescent="0.35">
      <c r="A224" s="89">
        <v>12020704</v>
      </c>
      <c r="B224" s="123"/>
      <c r="C224" s="123"/>
      <c r="D224" s="129" t="s">
        <v>106</v>
      </c>
      <c r="E224" s="70"/>
      <c r="F224" s="71"/>
      <c r="G224" s="70"/>
      <c r="H224" s="71"/>
    </row>
    <row r="225" spans="1:8" s="2" customFormat="1" ht="18" x14ac:dyDescent="0.35">
      <c r="A225" s="89">
        <v>12020705</v>
      </c>
      <c r="B225" s="123"/>
      <c r="C225" s="123"/>
      <c r="D225" s="129" t="s">
        <v>107</v>
      </c>
      <c r="E225" s="70"/>
      <c r="F225" s="71"/>
      <c r="G225" s="70"/>
      <c r="H225" s="71"/>
    </row>
    <row r="226" spans="1:8" s="2" customFormat="1" ht="18" x14ac:dyDescent="0.35">
      <c r="A226" s="89">
        <v>12020706</v>
      </c>
      <c r="B226" s="123"/>
      <c r="C226" s="123"/>
      <c r="D226" s="129" t="s">
        <v>108</v>
      </c>
      <c r="E226" s="70"/>
      <c r="F226" s="71"/>
      <c r="G226" s="70"/>
      <c r="H226" s="71"/>
    </row>
    <row r="227" spans="1:8" s="2" customFormat="1" ht="18" x14ac:dyDescent="0.35">
      <c r="A227" s="89">
        <v>12020707</v>
      </c>
      <c r="B227" s="123"/>
      <c r="C227" s="123"/>
      <c r="D227" s="129" t="s">
        <v>109</v>
      </c>
      <c r="E227" s="70"/>
      <c r="F227" s="71"/>
      <c r="G227" s="70"/>
      <c r="H227" s="71"/>
    </row>
    <row r="228" spans="1:8" s="2" customFormat="1" ht="18" x14ac:dyDescent="0.35">
      <c r="A228" s="89">
        <v>12020708</v>
      </c>
      <c r="B228" s="123"/>
      <c r="C228" s="123"/>
      <c r="D228" s="129" t="s">
        <v>110</v>
      </c>
      <c r="E228" s="70"/>
      <c r="F228" s="71"/>
      <c r="G228" s="70"/>
      <c r="H228" s="71"/>
    </row>
    <row r="229" spans="1:8" s="2" customFormat="1" ht="18" x14ac:dyDescent="0.35">
      <c r="A229" s="89">
        <v>12020709</v>
      </c>
      <c r="B229" s="123"/>
      <c r="C229" s="123"/>
      <c r="D229" s="129" t="s">
        <v>111</v>
      </c>
      <c r="E229" s="70"/>
      <c r="F229" s="71"/>
      <c r="G229" s="70"/>
      <c r="H229" s="71"/>
    </row>
    <row r="230" spans="1:8" s="2" customFormat="1" ht="18" x14ac:dyDescent="0.35">
      <c r="A230" s="89">
        <v>12020710</v>
      </c>
      <c r="B230" s="123"/>
      <c r="C230" s="123"/>
      <c r="D230" s="129" t="s">
        <v>112</v>
      </c>
      <c r="E230" s="70"/>
      <c r="F230" s="71"/>
      <c r="G230" s="70"/>
      <c r="H230" s="71"/>
    </row>
    <row r="231" spans="1:8" s="2" customFormat="1" ht="18" x14ac:dyDescent="0.35">
      <c r="A231" s="89">
        <v>12020711</v>
      </c>
      <c r="B231" s="90" t="s">
        <v>646</v>
      </c>
      <c r="C231" s="91">
        <v>31912500</v>
      </c>
      <c r="D231" s="129" t="s">
        <v>113</v>
      </c>
      <c r="E231" s="70">
        <v>1000000</v>
      </c>
      <c r="F231" s="71">
        <v>2000000</v>
      </c>
      <c r="G231" s="70">
        <v>1811433.66</v>
      </c>
      <c r="H231" s="71">
        <v>2000000</v>
      </c>
    </row>
    <row r="232" spans="1:8" s="2" customFormat="1" ht="18" x14ac:dyDescent="0.35">
      <c r="A232" s="89">
        <v>12020712</v>
      </c>
      <c r="B232" s="90" t="s">
        <v>646</v>
      </c>
      <c r="C232" s="91">
        <v>31912500</v>
      </c>
      <c r="D232" s="129" t="s">
        <v>114</v>
      </c>
      <c r="E232" s="70">
        <v>1000000</v>
      </c>
      <c r="F232" s="71">
        <v>2000000</v>
      </c>
      <c r="G232" s="70">
        <v>1213115.6000000001</v>
      </c>
      <c r="H232" s="71">
        <v>2000000</v>
      </c>
    </row>
    <row r="233" spans="1:8" s="2" customFormat="1" ht="18" x14ac:dyDescent="0.35">
      <c r="A233" s="89">
        <v>12020713</v>
      </c>
      <c r="B233" s="123"/>
      <c r="C233" s="123"/>
      <c r="D233" s="129" t="s">
        <v>115</v>
      </c>
      <c r="E233" s="70"/>
      <c r="F233" s="71"/>
      <c r="G233" s="70"/>
      <c r="H233" s="71"/>
    </row>
    <row r="234" spans="1:8" s="2" customFormat="1" ht="18" x14ac:dyDescent="0.35">
      <c r="A234" s="89">
        <v>12020714</v>
      </c>
      <c r="B234" s="123"/>
      <c r="C234" s="123"/>
      <c r="D234" s="129" t="s">
        <v>116</v>
      </c>
      <c r="E234" s="70"/>
      <c r="F234" s="71"/>
      <c r="G234" s="70"/>
      <c r="H234" s="71"/>
    </row>
    <row r="235" spans="1:8" s="2" customFormat="1" ht="18" x14ac:dyDescent="0.35">
      <c r="A235" s="89">
        <v>12020715</v>
      </c>
      <c r="B235" s="123"/>
      <c r="C235" s="123"/>
      <c r="D235" s="129" t="s">
        <v>117</v>
      </c>
      <c r="E235" s="70"/>
      <c r="F235" s="71"/>
      <c r="G235" s="70"/>
      <c r="H235" s="71"/>
    </row>
    <row r="236" spans="1:8" s="2" customFormat="1" ht="18" x14ac:dyDescent="0.35">
      <c r="A236" s="89">
        <v>12020716</v>
      </c>
      <c r="B236" s="90" t="s">
        <v>646</v>
      </c>
      <c r="C236" s="91">
        <v>31912500</v>
      </c>
      <c r="D236" s="129" t="s">
        <v>118</v>
      </c>
      <c r="E236" s="70">
        <v>1500000</v>
      </c>
      <c r="F236" s="71">
        <v>2000000</v>
      </c>
      <c r="G236" s="70">
        <v>1444163.61</v>
      </c>
      <c r="H236" s="71">
        <v>2000000</v>
      </c>
    </row>
    <row r="237" spans="1:8" s="2" customFormat="1" ht="18" x14ac:dyDescent="0.35">
      <c r="A237" s="89">
        <v>12020717</v>
      </c>
      <c r="B237" s="123"/>
      <c r="C237" s="123"/>
      <c r="D237" s="129" t="s">
        <v>119</v>
      </c>
      <c r="E237" s="70"/>
      <c r="F237" s="71"/>
      <c r="G237" s="70"/>
      <c r="H237" s="71"/>
    </row>
    <row r="238" spans="1:8" s="2" customFormat="1" ht="18" x14ac:dyDescent="0.35">
      <c r="A238" s="89">
        <v>12020718</v>
      </c>
      <c r="B238" s="123"/>
      <c r="C238" s="123"/>
      <c r="D238" s="92" t="s">
        <v>120</v>
      </c>
      <c r="E238" s="70"/>
      <c r="F238" s="71"/>
      <c r="G238" s="70"/>
      <c r="H238" s="71"/>
    </row>
    <row r="239" spans="1:8" s="2" customFormat="1" ht="18" x14ac:dyDescent="0.35">
      <c r="A239" s="89">
        <v>12020719</v>
      </c>
      <c r="B239" s="90"/>
      <c r="C239" s="93"/>
      <c r="D239" s="129" t="s">
        <v>121</v>
      </c>
      <c r="E239" s="70"/>
      <c r="F239" s="71"/>
      <c r="G239" s="70"/>
      <c r="H239" s="71"/>
    </row>
    <row r="240" spans="1:8" s="2" customFormat="1" ht="23.25" customHeight="1" x14ac:dyDescent="0.35">
      <c r="A240" s="89">
        <v>12020720</v>
      </c>
      <c r="B240" s="90" t="s">
        <v>646</v>
      </c>
      <c r="C240" s="91">
        <v>31912500</v>
      </c>
      <c r="D240" s="129" t="s">
        <v>122</v>
      </c>
      <c r="E240" s="70">
        <v>1000000</v>
      </c>
      <c r="F240" s="71">
        <v>1200000</v>
      </c>
      <c r="G240" s="70">
        <v>856419.18</v>
      </c>
      <c r="H240" s="71">
        <v>1200000</v>
      </c>
    </row>
    <row r="241" spans="1:8" s="2" customFormat="1" ht="18" x14ac:dyDescent="0.35">
      <c r="A241" s="89">
        <v>12020721</v>
      </c>
      <c r="B241" s="90" t="s">
        <v>646</v>
      </c>
      <c r="C241" s="91">
        <v>31912500</v>
      </c>
      <c r="D241" s="92" t="s">
        <v>123</v>
      </c>
      <c r="E241" s="70">
        <v>100000</v>
      </c>
      <c r="F241" s="71">
        <v>200000</v>
      </c>
      <c r="G241" s="70">
        <v>316181.01</v>
      </c>
      <c r="H241" s="71">
        <v>200000</v>
      </c>
    </row>
    <row r="242" spans="1:8" s="2" customFormat="1" ht="18" x14ac:dyDescent="0.35">
      <c r="A242" s="89">
        <v>12020722</v>
      </c>
      <c r="B242" s="123"/>
      <c r="C242" s="123"/>
      <c r="D242" s="92" t="s">
        <v>124</v>
      </c>
      <c r="E242" s="70"/>
      <c r="F242" s="71"/>
      <c r="G242" s="70"/>
      <c r="H242" s="71"/>
    </row>
    <row r="243" spans="1:8" s="2" customFormat="1" ht="18" x14ac:dyDescent="0.35">
      <c r="A243" s="89">
        <v>12020723</v>
      </c>
      <c r="B243" s="90"/>
      <c r="C243" s="93"/>
      <c r="D243" s="92" t="s">
        <v>125</v>
      </c>
      <c r="E243" s="70"/>
      <c r="F243" s="71"/>
      <c r="G243" s="70"/>
      <c r="H243" s="71"/>
    </row>
    <row r="244" spans="1:8" s="2" customFormat="1" ht="18" x14ac:dyDescent="0.35">
      <c r="A244" s="89">
        <v>12020724</v>
      </c>
      <c r="B244" s="123"/>
      <c r="C244" s="123"/>
      <c r="D244" s="92" t="s">
        <v>126</v>
      </c>
      <c r="E244" s="70"/>
      <c r="F244" s="71"/>
      <c r="G244" s="70"/>
      <c r="H244" s="71"/>
    </row>
    <row r="245" spans="1:8" s="2" customFormat="1" ht="18" x14ac:dyDescent="0.35">
      <c r="A245" s="89">
        <v>12020725</v>
      </c>
      <c r="B245" s="123"/>
      <c r="C245" s="123"/>
      <c r="D245" s="92" t="s">
        <v>127</v>
      </c>
      <c r="E245" s="70"/>
      <c r="F245" s="71"/>
      <c r="G245" s="70"/>
      <c r="H245" s="71"/>
    </row>
    <row r="246" spans="1:8" s="2" customFormat="1" ht="18" x14ac:dyDescent="0.35">
      <c r="A246" s="89">
        <v>12020726</v>
      </c>
      <c r="B246" s="90"/>
      <c r="C246" s="93"/>
      <c r="D246" s="92" t="s">
        <v>128</v>
      </c>
      <c r="E246" s="70"/>
      <c r="F246" s="71"/>
      <c r="G246" s="70"/>
      <c r="H246" s="71"/>
    </row>
    <row r="247" spans="1:8" s="2" customFormat="1" ht="18" x14ac:dyDescent="0.35">
      <c r="A247" s="89">
        <v>12020727</v>
      </c>
      <c r="B247" s="90" t="s">
        <v>646</v>
      </c>
      <c r="C247" s="91">
        <v>31912500</v>
      </c>
      <c r="D247" s="92" t="s">
        <v>129</v>
      </c>
      <c r="E247" s="70">
        <v>50000</v>
      </c>
      <c r="F247" s="71">
        <v>100000</v>
      </c>
      <c r="G247" s="70">
        <v>83418.66</v>
      </c>
      <c r="H247" s="71">
        <v>100000</v>
      </c>
    </row>
    <row r="248" spans="1:8" s="2" customFormat="1" ht="18" x14ac:dyDescent="0.35">
      <c r="A248" s="89">
        <v>12020728</v>
      </c>
      <c r="B248" s="90"/>
      <c r="C248" s="93"/>
      <c r="D248" s="92" t="s">
        <v>130</v>
      </c>
      <c r="E248" s="70"/>
      <c r="F248" s="71"/>
      <c r="G248" s="70"/>
      <c r="H248" s="71"/>
    </row>
    <row r="249" spans="1:8" s="2" customFormat="1" ht="18" x14ac:dyDescent="0.35">
      <c r="A249" s="89">
        <v>12020729</v>
      </c>
      <c r="B249" s="90"/>
      <c r="C249" s="93"/>
      <c r="D249" s="92" t="s">
        <v>131</v>
      </c>
      <c r="E249" s="70"/>
      <c r="F249" s="71"/>
      <c r="G249" s="70"/>
      <c r="H249" s="71"/>
    </row>
    <row r="250" spans="1:8" s="2" customFormat="1" ht="18" x14ac:dyDescent="0.35">
      <c r="A250" s="89">
        <v>12020730</v>
      </c>
      <c r="B250" s="123"/>
      <c r="C250" s="123"/>
      <c r="D250" s="92" t="s">
        <v>132</v>
      </c>
      <c r="E250" s="70"/>
      <c r="F250" s="71"/>
      <c r="G250" s="70"/>
      <c r="H250" s="71"/>
    </row>
    <row r="251" spans="1:8" s="2" customFormat="1" ht="18" x14ac:dyDescent="0.35">
      <c r="A251" s="89">
        <v>12020731</v>
      </c>
      <c r="B251" s="90"/>
      <c r="C251" s="93"/>
      <c r="D251" s="92" t="s">
        <v>133</v>
      </c>
      <c r="E251" s="70"/>
      <c r="F251" s="71"/>
      <c r="G251" s="70"/>
      <c r="H251" s="71"/>
    </row>
    <row r="252" spans="1:8" s="2" customFormat="1" ht="18" x14ac:dyDescent="0.35">
      <c r="A252" s="89">
        <v>12020732</v>
      </c>
      <c r="B252" s="123"/>
      <c r="C252" s="123"/>
      <c r="D252" s="92" t="s">
        <v>134</v>
      </c>
      <c r="E252" s="70"/>
      <c r="F252" s="71"/>
      <c r="G252" s="70"/>
      <c r="H252" s="71"/>
    </row>
    <row r="253" spans="1:8" s="2" customFormat="1" ht="18" x14ac:dyDescent="0.35">
      <c r="A253" s="89">
        <v>12020733</v>
      </c>
      <c r="B253" s="123"/>
      <c r="C253" s="123"/>
      <c r="D253" s="92" t="s">
        <v>135</v>
      </c>
      <c r="E253" s="70"/>
      <c r="F253" s="71"/>
      <c r="G253" s="70"/>
      <c r="H253" s="71"/>
    </row>
    <row r="254" spans="1:8" s="2" customFormat="1" ht="36" x14ac:dyDescent="0.35">
      <c r="A254" s="89">
        <v>12020736</v>
      </c>
      <c r="B254" s="123"/>
      <c r="C254" s="123"/>
      <c r="D254" s="92" t="s">
        <v>136</v>
      </c>
      <c r="E254" s="70"/>
      <c r="F254" s="71">
        <v>5000000</v>
      </c>
      <c r="G254" s="70">
        <v>3496381.71</v>
      </c>
      <c r="H254" s="71">
        <v>5000000</v>
      </c>
    </row>
    <row r="255" spans="1:8" s="2" customFormat="1" ht="18" x14ac:dyDescent="0.35">
      <c r="A255" s="89">
        <v>12020737</v>
      </c>
      <c r="B255" s="123"/>
      <c r="C255" s="123"/>
      <c r="D255" s="92" t="s">
        <v>668</v>
      </c>
      <c r="E255" s="70"/>
      <c r="F255" s="71"/>
      <c r="G255" s="70"/>
      <c r="H255" s="71"/>
    </row>
    <row r="256" spans="1:8" s="2" customFormat="1" ht="18" x14ac:dyDescent="0.35">
      <c r="A256" s="89">
        <v>12020738</v>
      </c>
      <c r="B256" s="90" t="s">
        <v>646</v>
      </c>
      <c r="C256" s="91">
        <v>31912500</v>
      </c>
      <c r="D256" s="92" t="s">
        <v>667</v>
      </c>
      <c r="E256" s="70">
        <v>7820000</v>
      </c>
      <c r="F256" s="71">
        <v>15000000</v>
      </c>
      <c r="G256" s="70">
        <v>12118719.17</v>
      </c>
      <c r="H256" s="71">
        <v>15000000</v>
      </c>
    </row>
    <row r="257" spans="1:8" s="2" customFormat="1" ht="18" x14ac:dyDescent="0.35">
      <c r="A257" s="89">
        <v>12020739</v>
      </c>
      <c r="B257" s="123"/>
      <c r="C257" s="123"/>
      <c r="D257" s="92" t="s">
        <v>137</v>
      </c>
      <c r="E257" s="70"/>
      <c r="F257" s="71"/>
      <c r="G257" s="70"/>
      <c r="H257" s="71"/>
    </row>
    <row r="258" spans="1:8" s="2" customFormat="1" ht="18" x14ac:dyDescent="0.35">
      <c r="A258" s="89">
        <v>12020747</v>
      </c>
      <c r="B258" s="123"/>
      <c r="C258" s="123"/>
      <c r="D258" s="92" t="s">
        <v>138</v>
      </c>
      <c r="E258" s="70"/>
      <c r="F258" s="71"/>
      <c r="G258" s="70"/>
      <c r="H258" s="71"/>
    </row>
    <row r="259" spans="1:8" s="2" customFormat="1" ht="18" x14ac:dyDescent="0.35">
      <c r="A259" s="89">
        <v>12020748</v>
      </c>
      <c r="B259" s="90" t="s">
        <v>646</v>
      </c>
      <c r="C259" s="91">
        <v>31912500</v>
      </c>
      <c r="D259" s="92" t="s">
        <v>307</v>
      </c>
      <c r="E259" s="70">
        <v>3000000</v>
      </c>
      <c r="F259" s="71">
        <v>4000000</v>
      </c>
      <c r="G259" s="70">
        <v>3633719.55</v>
      </c>
      <c r="H259" s="71">
        <v>4000000</v>
      </c>
    </row>
    <row r="260" spans="1:8" s="2" customFormat="1" ht="18" x14ac:dyDescent="0.35">
      <c r="A260" s="89">
        <v>12020749</v>
      </c>
      <c r="B260" s="90" t="s">
        <v>646</v>
      </c>
      <c r="C260" s="91">
        <v>31912500</v>
      </c>
      <c r="D260" s="92" t="s">
        <v>294</v>
      </c>
      <c r="E260" s="70">
        <v>1000000</v>
      </c>
      <c r="F260" s="71">
        <v>10000000</v>
      </c>
      <c r="G260" s="70">
        <v>7223618.5199999996</v>
      </c>
      <c r="H260" s="71">
        <v>10000000</v>
      </c>
    </row>
    <row r="261" spans="1:8" s="2" customFormat="1" thickBot="1" x14ac:dyDescent="0.4">
      <c r="A261" s="115">
        <v>12020750</v>
      </c>
      <c r="B261" s="127"/>
      <c r="C261" s="127"/>
      <c r="D261" s="103" t="s">
        <v>669</v>
      </c>
      <c r="E261" s="75"/>
      <c r="F261" s="78"/>
      <c r="G261" s="75"/>
      <c r="H261" s="78"/>
    </row>
    <row r="262" spans="1:8" s="2" customFormat="1" thickBot="1" x14ac:dyDescent="0.45">
      <c r="A262" s="116"/>
      <c r="B262" s="116"/>
      <c r="C262" s="143"/>
      <c r="D262" s="81" t="s">
        <v>544</v>
      </c>
      <c r="E262" s="117">
        <f>SUM(E221:E261)</f>
        <v>16470000</v>
      </c>
      <c r="F262" s="117">
        <f>SUM(F221:F261)</f>
        <v>41500000</v>
      </c>
      <c r="G262" s="117">
        <f>SUM(G221:G261)</f>
        <v>32197170.670000002</v>
      </c>
      <c r="H262" s="117">
        <f>SUM(H221:H261)</f>
        <v>41500000</v>
      </c>
    </row>
    <row r="263" spans="1:8" s="2" customFormat="1" ht="18" customHeight="1" x14ac:dyDescent="0.4">
      <c r="A263" s="124">
        <v>120209</v>
      </c>
      <c r="B263" s="125"/>
      <c r="C263" s="147"/>
      <c r="D263" s="126" t="s">
        <v>623</v>
      </c>
      <c r="E263" s="121"/>
      <c r="F263" s="146"/>
      <c r="G263" s="121"/>
      <c r="H263" s="146"/>
    </row>
    <row r="264" spans="1:8" s="2" customFormat="1" ht="18" x14ac:dyDescent="0.4">
      <c r="A264" s="89">
        <v>12020904</v>
      </c>
      <c r="B264" s="123"/>
      <c r="C264" s="123"/>
      <c r="D264" s="92" t="s">
        <v>624</v>
      </c>
      <c r="E264" s="94"/>
      <c r="F264" s="95"/>
      <c r="G264" s="94"/>
      <c r="H264" s="95"/>
    </row>
    <row r="265" spans="1:8" s="2" customFormat="1" ht="18" x14ac:dyDescent="0.4">
      <c r="A265" s="89">
        <v>12020905</v>
      </c>
      <c r="B265" s="123"/>
      <c r="C265" s="123"/>
      <c r="D265" s="92" t="s">
        <v>625</v>
      </c>
      <c r="E265" s="94"/>
      <c r="F265" s="95"/>
      <c r="G265" s="94"/>
      <c r="H265" s="95"/>
    </row>
    <row r="266" spans="1:8" s="2" customFormat="1" ht="18" x14ac:dyDescent="0.4">
      <c r="A266" s="89">
        <v>12020906</v>
      </c>
      <c r="B266" s="123"/>
      <c r="C266" s="123"/>
      <c r="D266" s="92" t="s">
        <v>626</v>
      </c>
      <c r="E266" s="94"/>
      <c r="F266" s="95"/>
      <c r="G266" s="94"/>
      <c r="H266" s="95"/>
    </row>
    <row r="267" spans="1:8" s="2" customFormat="1" ht="18.75" customHeight="1" thickBot="1" x14ac:dyDescent="0.45">
      <c r="A267" s="115">
        <v>12020907</v>
      </c>
      <c r="B267" s="127"/>
      <c r="C267" s="127"/>
      <c r="D267" s="103" t="s">
        <v>627</v>
      </c>
      <c r="E267" s="104"/>
      <c r="F267" s="105"/>
      <c r="G267" s="104"/>
      <c r="H267" s="105"/>
    </row>
    <row r="268" spans="1:8" s="2" customFormat="1" thickBot="1" x14ac:dyDescent="0.45">
      <c r="A268" s="116"/>
      <c r="B268" s="116"/>
      <c r="C268" s="143"/>
      <c r="D268" s="81" t="s">
        <v>544</v>
      </c>
      <c r="E268" s="117"/>
      <c r="F268" s="117"/>
      <c r="G268" s="117"/>
      <c r="H268" s="117"/>
    </row>
    <row r="269" spans="1:8" s="2" customFormat="1" ht="18" x14ac:dyDescent="0.4">
      <c r="A269" s="139">
        <v>12021000</v>
      </c>
      <c r="B269" s="140"/>
      <c r="C269" s="148"/>
      <c r="D269" s="126" t="s">
        <v>139</v>
      </c>
      <c r="E269" s="121"/>
      <c r="F269" s="122"/>
      <c r="G269" s="121"/>
      <c r="H269" s="122"/>
    </row>
    <row r="270" spans="1:8" s="2" customFormat="1" ht="18" x14ac:dyDescent="0.4">
      <c r="A270" s="89">
        <v>12021001</v>
      </c>
      <c r="B270" s="123"/>
      <c r="C270" s="123"/>
      <c r="D270" s="129" t="s">
        <v>140</v>
      </c>
      <c r="E270" s="94"/>
      <c r="F270" s="114"/>
      <c r="G270" s="94"/>
      <c r="H270" s="114"/>
    </row>
    <row r="271" spans="1:8" s="2" customFormat="1" ht="18" x14ac:dyDescent="0.4">
      <c r="A271" s="89">
        <v>12021002</v>
      </c>
      <c r="B271" s="123"/>
      <c r="C271" s="123"/>
      <c r="D271" s="129" t="s">
        <v>141</v>
      </c>
      <c r="E271" s="94"/>
      <c r="F271" s="114"/>
      <c r="G271" s="94"/>
      <c r="H271" s="114"/>
    </row>
    <row r="272" spans="1:8" s="2" customFormat="1" ht="18" x14ac:dyDescent="0.4">
      <c r="A272" s="89">
        <v>12021003</v>
      </c>
      <c r="B272" s="123"/>
      <c r="C272" s="123"/>
      <c r="D272" s="129" t="s">
        <v>142</v>
      </c>
      <c r="E272" s="94"/>
      <c r="F272" s="114"/>
      <c r="G272" s="94"/>
      <c r="H272" s="114"/>
    </row>
    <row r="273" spans="1:8" s="2" customFormat="1" ht="18" x14ac:dyDescent="0.4">
      <c r="A273" s="89">
        <v>12021004</v>
      </c>
      <c r="B273" s="123"/>
      <c r="C273" s="123"/>
      <c r="D273" s="129" t="s">
        <v>143</v>
      </c>
      <c r="E273" s="94"/>
      <c r="F273" s="114"/>
      <c r="G273" s="94"/>
      <c r="H273" s="114"/>
    </row>
    <row r="274" spans="1:8" s="2" customFormat="1" ht="18" x14ac:dyDescent="0.4">
      <c r="A274" s="89">
        <v>12021005</v>
      </c>
      <c r="B274" s="123"/>
      <c r="C274" s="123"/>
      <c r="D274" s="129" t="s">
        <v>144</v>
      </c>
      <c r="E274" s="94"/>
      <c r="F274" s="114"/>
      <c r="G274" s="94"/>
      <c r="H274" s="114"/>
    </row>
    <row r="275" spans="1:8" s="2" customFormat="1" thickBot="1" x14ac:dyDescent="0.45">
      <c r="A275" s="115">
        <v>12021006</v>
      </c>
      <c r="B275" s="127"/>
      <c r="C275" s="127"/>
      <c r="D275" s="142" t="s">
        <v>145</v>
      </c>
      <c r="E275" s="104"/>
      <c r="F275" s="128"/>
      <c r="G275" s="104"/>
      <c r="H275" s="128"/>
    </row>
    <row r="276" spans="1:8" s="2" customFormat="1" thickBot="1" x14ac:dyDescent="0.45">
      <c r="A276" s="116"/>
      <c r="B276" s="116"/>
      <c r="C276" s="143"/>
      <c r="D276" s="81" t="s">
        <v>544</v>
      </c>
      <c r="E276" s="117"/>
      <c r="F276" s="117"/>
      <c r="G276" s="117"/>
      <c r="H276" s="117"/>
    </row>
    <row r="277" spans="1:8" s="2" customFormat="1" ht="18" x14ac:dyDescent="0.4">
      <c r="A277" s="139">
        <v>12021100</v>
      </c>
      <c r="B277" s="140"/>
      <c r="C277" s="144"/>
      <c r="D277" s="126" t="s">
        <v>146</v>
      </c>
      <c r="E277" s="121"/>
      <c r="F277" s="146"/>
      <c r="G277" s="121"/>
      <c r="H277" s="146"/>
    </row>
    <row r="278" spans="1:8" s="2" customFormat="1" ht="19.5" customHeight="1" x14ac:dyDescent="0.35">
      <c r="A278" s="89">
        <v>12021101</v>
      </c>
      <c r="B278" s="90" t="s">
        <v>646</v>
      </c>
      <c r="C278" s="91">
        <v>31912500</v>
      </c>
      <c r="D278" s="92" t="s">
        <v>147</v>
      </c>
      <c r="E278" s="70">
        <v>300000</v>
      </c>
      <c r="F278" s="71">
        <v>500000</v>
      </c>
      <c r="G278" s="70">
        <v>261348.1</v>
      </c>
      <c r="H278" s="71">
        <v>500000</v>
      </c>
    </row>
    <row r="279" spans="1:8" s="2" customFormat="1" ht="18" x14ac:dyDescent="0.35">
      <c r="A279" s="89">
        <v>12021102</v>
      </c>
      <c r="B279" s="123"/>
      <c r="C279" s="123"/>
      <c r="D279" s="92" t="s">
        <v>628</v>
      </c>
      <c r="E279" s="70"/>
      <c r="F279" s="71"/>
      <c r="G279" s="70"/>
      <c r="H279" s="71"/>
    </row>
    <row r="280" spans="1:8" s="2" customFormat="1" ht="18" x14ac:dyDescent="0.35">
      <c r="A280" s="89">
        <v>12021103</v>
      </c>
      <c r="B280" s="123"/>
      <c r="C280" s="123"/>
      <c r="D280" s="92" t="s">
        <v>629</v>
      </c>
      <c r="E280" s="70"/>
      <c r="F280" s="71"/>
      <c r="G280" s="70"/>
      <c r="H280" s="71"/>
    </row>
    <row r="281" spans="1:8" s="2" customFormat="1" ht="18" x14ac:dyDescent="0.35">
      <c r="A281" s="89">
        <v>12021104</v>
      </c>
      <c r="B281" s="90" t="s">
        <v>646</v>
      </c>
      <c r="C281" s="91">
        <v>31912500</v>
      </c>
      <c r="D281" s="92" t="s">
        <v>630</v>
      </c>
      <c r="E281" s="70">
        <v>25696181.18</v>
      </c>
      <c r="F281" s="71">
        <v>50000000</v>
      </c>
      <c r="G281" s="70">
        <v>33498611.710000001</v>
      </c>
      <c r="H281" s="71">
        <v>50000000</v>
      </c>
    </row>
    <row r="282" spans="1:8" s="2" customFormat="1" ht="18" x14ac:dyDescent="0.35">
      <c r="A282" s="89">
        <v>12021105</v>
      </c>
      <c r="B282" s="90" t="s">
        <v>646</v>
      </c>
      <c r="C282" s="91">
        <v>31912500</v>
      </c>
      <c r="D282" s="92" t="s">
        <v>420</v>
      </c>
      <c r="E282" s="70">
        <v>24337243</v>
      </c>
      <c r="F282" s="71">
        <v>30000000</v>
      </c>
      <c r="G282" s="70">
        <v>21363514.100000001</v>
      </c>
      <c r="H282" s="71">
        <v>30000000</v>
      </c>
    </row>
    <row r="283" spans="1:8" s="2" customFormat="1" ht="18" x14ac:dyDescent="0.35">
      <c r="A283" s="89">
        <v>12021106</v>
      </c>
      <c r="B283" s="90" t="s">
        <v>646</v>
      </c>
      <c r="C283" s="91">
        <v>31912500</v>
      </c>
      <c r="D283" s="92" t="s">
        <v>631</v>
      </c>
      <c r="E283" s="70">
        <v>2200000</v>
      </c>
      <c r="F283" s="71">
        <v>10000000</v>
      </c>
      <c r="G283" s="70">
        <v>9341667.6999999993</v>
      </c>
      <c r="H283" s="71">
        <v>10000000</v>
      </c>
    </row>
    <row r="284" spans="1:8" s="2" customFormat="1" ht="18" x14ac:dyDescent="0.35">
      <c r="A284" s="89">
        <v>12021107</v>
      </c>
      <c r="B284" s="123"/>
      <c r="C284" s="123"/>
      <c r="D284" s="92" t="s">
        <v>632</v>
      </c>
      <c r="E284" s="70"/>
      <c r="F284" s="71"/>
      <c r="G284" s="70"/>
      <c r="H284" s="71"/>
    </row>
    <row r="285" spans="1:8" s="2" customFormat="1" thickBot="1" x14ac:dyDescent="0.4">
      <c r="A285" s="115">
        <v>12021108</v>
      </c>
      <c r="B285" s="90" t="s">
        <v>646</v>
      </c>
      <c r="C285" s="91">
        <v>31912500</v>
      </c>
      <c r="D285" s="103" t="s">
        <v>421</v>
      </c>
      <c r="E285" s="75">
        <v>2000000</v>
      </c>
      <c r="F285" s="78">
        <v>3000000</v>
      </c>
      <c r="G285" s="75">
        <v>879778.3</v>
      </c>
      <c r="H285" s="78">
        <v>3000000</v>
      </c>
    </row>
    <row r="286" spans="1:8" s="2" customFormat="1" thickBot="1" x14ac:dyDescent="0.45">
      <c r="A286" s="116"/>
      <c r="B286" s="116"/>
      <c r="C286" s="143"/>
      <c r="D286" s="81" t="s">
        <v>544</v>
      </c>
      <c r="E286" s="117">
        <f>SUM(E278:E285)</f>
        <v>54533424.18</v>
      </c>
      <c r="F286" s="117">
        <f>SUM(F278:F285)</f>
        <v>93500000</v>
      </c>
      <c r="G286" s="117">
        <f>SUM(G278:G285)</f>
        <v>65344919.909999996</v>
      </c>
      <c r="H286" s="117">
        <f>SUM(H278:H285)</f>
        <v>93500000</v>
      </c>
    </row>
    <row r="287" spans="1:8" s="2" customFormat="1" ht="18" x14ac:dyDescent="0.4">
      <c r="A287" s="139">
        <v>12021200</v>
      </c>
      <c r="B287" s="140"/>
      <c r="C287" s="148"/>
      <c r="D287" s="145" t="s">
        <v>148</v>
      </c>
      <c r="E287" s="121"/>
      <c r="F287" s="122"/>
      <c r="G287" s="121"/>
      <c r="H287" s="122"/>
    </row>
    <row r="288" spans="1:8" s="2" customFormat="1" ht="18" x14ac:dyDescent="0.35">
      <c r="A288" s="89">
        <v>12021201</v>
      </c>
      <c r="B288" s="123"/>
      <c r="C288" s="123"/>
      <c r="D288" s="129" t="s">
        <v>140</v>
      </c>
      <c r="E288" s="70"/>
      <c r="F288" s="71"/>
      <c r="G288" s="70"/>
      <c r="H288" s="71"/>
    </row>
    <row r="289" spans="1:8" s="2" customFormat="1" ht="18" x14ac:dyDescent="0.35">
      <c r="A289" s="89">
        <v>12021202</v>
      </c>
      <c r="B289" s="123"/>
      <c r="C289" s="123"/>
      <c r="D289" s="129" t="s">
        <v>149</v>
      </c>
      <c r="E289" s="70"/>
      <c r="F289" s="71"/>
      <c r="G289" s="70"/>
      <c r="H289" s="71"/>
    </row>
    <row r="290" spans="1:8" s="2" customFormat="1" ht="18" x14ac:dyDescent="0.35">
      <c r="A290" s="89">
        <v>12021203</v>
      </c>
      <c r="B290" s="123"/>
      <c r="C290" s="123"/>
      <c r="D290" s="129" t="s">
        <v>150</v>
      </c>
      <c r="E290" s="70"/>
      <c r="F290" s="71"/>
      <c r="G290" s="70"/>
      <c r="H290" s="71"/>
    </row>
    <row r="291" spans="1:8" s="2" customFormat="1" ht="18" x14ac:dyDescent="0.35">
      <c r="A291" s="89">
        <v>12021204</v>
      </c>
      <c r="B291" s="123"/>
      <c r="C291" s="123"/>
      <c r="D291" s="129" t="s">
        <v>151</v>
      </c>
      <c r="E291" s="70"/>
      <c r="F291" s="71"/>
      <c r="G291" s="70"/>
      <c r="H291" s="71"/>
    </row>
    <row r="292" spans="1:8" s="2" customFormat="1" ht="18" x14ac:dyDescent="0.35">
      <c r="A292" s="89">
        <v>12021205</v>
      </c>
      <c r="B292" s="90"/>
      <c r="C292" s="91"/>
      <c r="D292" s="129" t="s">
        <v>152</v>
      </c>
      <c r="E292" s="70"/>
      <c r="F292" s="71"/>
      <c r="G292" s="70"/>
      <c r="H292" s="71"/>
    </row>
    <row r="293" spans="1:8" s="2" customFormat="1" thickBot="1" x14ac:dyDescent="0.4">
      <c r="A293" s="115">
        <v>12021210</v>
      </c>
      <c r="B293" s="127"/>
      <c r="C293" s="127"/>
      <c r="D293" s="138" t="s">
        <v>153</v>
      </c>
      <c r="E293" s="75"/>
      <c r="F293" s="78"/>
      <c r="G293" s="75"/>
      <c r="H293" s="78"/>
    </row>
    <row r="294" spans="1:8" s="2" customFormat="1" thickBot="1" x14ac:dyDescent="0.45">
      <c r="A294" s="116"/>
      <c r="B294" s="116"/>
      <c r="C294" s="143"/>
      <c r="D294" s="81" t="s">
        <v>544</v>
      </c>
      <c r="E294" s="117"/>
      <c r="F294" s="117"/>
      <c r="G294" s="117"/>
      <c r="H294" s="117"/>
    </row>
    <row r="295" spans="1:8" s="2" customFormat="1" ht="18" x14ac:dyDescent="0.4">
      <c r="A295" s="149">
        <v>13000000</v>
      </c>
      <c r="B295" s="150"/>
      <c r="C295" s="137"/>
      <c r="D295" s="151" t="s">
        <v>154</v>
      </c>
      <c r="E295" s="121"/>
      <c r="F295" s="122"/>
      <c r="G295" s="121"/>
      <c r="H295" s="122"/>
    </row>
    <row r="296" spans="1:8" s="2" customFormat="1" ht="18" x14ac:dyDescent="0.4">
      <c r="A296" s="152">
        <v>13010000</v>
      </c>
      <c r="B296" s="79"/>
      <c r="C296" s="93"/>
      <c r="D296" s="153" t="s">
        <v>154</v>
      </c>
      <c r="E296" s="94"/>
      <c r="F296" s="114"/>
      <c r="G296" s="94"/>
      <c r="H296" s="114"/>
    </row>
    <row r="297" spans="1:8" s="2" customFormat="1" ht="18" x14ac:dyDescent="0.4">
      <c r="A297" s="152">
        <v>13010100</v>
      </c>
      <c r="B297" s="79"/>
      <c r="C297" s="154"/>
      <c r="D297" s="153" t="s">
        <v>155</v>
      </c>
      <c r="E297" s="94"/>
      <c r="F297" s="114"/>
      <c r="G297" s="94"/>
      <c r="H297" s="114"/>
    </row>
    <row r="298" spans="1:8" s="2" customFormat="1" ht="18" x14ac:dyDescent="0.35">
      <c r="A298" s="155">
        <v>13010101</v>
      </c>
      <c r="B298" s="90" t="s">
        <v>646</v>
      </c>
      <c r="C298" s="91">
        <v>31912500</v>
      </c>
      <c r="D298" s="129" t="s">
        <v>156</v>
      </c>
      <c r="E298" s="70"/>
      <c r="F298" s="71">
        <v>5000000</v>
      </c>
      <c r="G298" s="70">
        <v>3871418.16</v>
      </c>
      <c r="H298" s="71">
        <v>5000000</v>
      </c>
    </row>
    <row r="299" spans="1:8" s="2" customFormat="1" thickBot="1" x14ac:dyDescent="0.4">
      <c r="A299" s="156">
        <v>13010102</v>
      </c>
      <c r="B299" s="90"/>
      <c r="C299" s="137"/>
      <c r="D299" s="138" t="s">
        <v>157</v>
      </c>
      <c r="E299" s="75"/>
      <c r="F299" s="71"/>
      <c r="G299" s="75"/>
      <c r="H299" s="78"/>
    </row>
    <row r="300" spans="1:8" s="2" customFormat="1" thickBot="1" x14ac:dyDescent="0.45">
      <c r="A300" s="116"/>
      <c r="B300" s="116"/>
      <c r="C300" s="143"/>
      <c r="D300" s="81" t="s">
        <v>544</v>
      </c>
      <c r="E300" s="117">
        <f>SUM(E295:E299)</f>
        <v>0</v>
      </c>
      <c r="F300" s="117">
        <f>SUM(F295:F299)</f>
        <v>5000000</v>
      </c>
      <c r="G300" s="117">
        <f>SUM(G295:G299)</f>
        <v>3871418.16</v>
      </c>
      <c r="H300" s="117">
        <f>SUM(H295:H299)</f>
        <v>5000000</v>
      </c>
    </row>
    <row r="301" spans="1:8" s="2" customFormat="1" ht="36" x14ac:dyDescent="0.4">
      <c r="A301" s="149">
        <v>14030100</v>
      </c>
      <c r="B301" s="150"/>
      <c r="C301" s="137"/>
      <c r="D301" s="151" t="s">
        <v>158</v>
      </c>
      <c r="E301" s="121"/>
      <c r="F301" s="122"/>
      <c r="G301" s="121"/>
      <c r="H301" s="122"/>
    </row>
    <row r="302" spans="1:8" s="2" customFormat="1" ht="36" x14ac:dyDescent="0.35">
      <c r="A302" s="155">
        <v>14030301</v>
      </c>
      <c r="B302" s="93"/>
      <c r="C302" s="93"/>
      <c r="D302" s="129" t="s">
        <v>159</v>
      </c>
      <c r="E302" s="70"/>
      <c r="F302" s="78"/>
      <c r="G302" s="70"/>
      <c r="H302" s="78"/>
    </row>
    <row r="303" spans="1:8" s="2" customFormat="1" ht="36.5" thickBot="1" x14ac:dyDescent="0.4">
      <c r="A303" s="156">
        <v>14030302</v>
      </c>
      <c r="B303" s="154"/>
      <c r="C303" s="154"/>
      <c r="D303" s="138" t="s">
        <v>160</v>
      </c>
      <c r="E303" s="75"/>
      <c r="F303" s="78"/>
      <c r="G303" s="75"/>
      <c r="H303" s="78"/>
    </row>
    <row r="304" spans="1:8" s="2" customFormat="1" thickBot="1" x14ac:dyDescent="0.45">
      <c r="A304" s="116"/>
      <c r="B304" s="116"/>
      <c r="C304" s="143"/>
      <c r="D304" s="81" t="s">
        <v>544</v>
      </c>
      <c r="E304" s="117">
        <f>SUM(E302:E303)</f>
        <v>0</v>
      </c>
      <c r="F304" s="117">
        <f>SUM(F302:F303)</f>
        <v>0</v>
      </c>
      <c r="G304" s="117">
        <f>SUM(G302:G303)</f>
        <v>0</v>
      </c>
      <c r="H304" s="117">
        <f>SUM(H302:H303)</f>
        <v>0</v>
      </c>
    </row>
    <row r="305" spans="1:8" s="2" customFormat="1" ht="18" x14ac:dyDescent="0.4">
      <c r="A305" s="149">
        <v>14070000</v>
      </c>
      <c r="B305" s="150"/>
      <c r="C305" s="137"/>
      <c r="D305" s="151" t="s">
        <v>161</v>
      </c>
      <c r="E305" s="121"/>
      <c r="F305" s="122"/>
      <c r="G305" s="121"/>
      <c r="H305" s="122"/>
    </row>
    <row r="306" spans="1:8" s="2" customFormat="1" ht="18" x14ac:dyDescent="0.4">
      <c r="A306" s="152">
        <v>14070100</v>
      </c>
      <c r="B306" s="79"/>
      <c r="C306" s="154"/>
      <c r="D306" s="153" t="s">
        <v>161</v>
      </c>
      <c r="E306" s="94"/>
      <c r="F306" s="114"/>
      <c r="G306" s="94"/>
      <c r="H306" s="114"/>
    </row>
    <row r="307" spans="1:8" s="2" customFormat="1" ht="18" x14ac:dyDescent="0.4">
      <c r="A307" s="155">
        <v>14070101</v>
      </c>
      <c r="B307" s="90" t="s">
        <v>646</v>
      </c>
      <c r="C307" s="91">
        <v>31912500</v>
      </c>
      <c r="D307" s="129" t="s">
        <v>162</v>
      </c>
      <c r="E307" s="94"/>
      <c r="F307" s="114"/>
      <c r="G307" s="94"/>
      <c r="H307" s="114"/>
    </row>
    <row r="308" spans="1:8" s="2" customFormat="1" thickBot="1" x14ac:dyDescent="0.45">
      <c r="A308" s="156">
        <v>14070102</v>
      </c>
      <c r="B308" s="90" t="s">
        <v>646</v>
      </c>
      <c r="C308" s="91">
        <v>31912500</v>
      </c>
      <c r="D308" s="138" t="s">
        <v>633</v>
      </c>
      <c r="E308" s="104"/>
      <c r="F308" s="105">
        <v>25000000</v>
      </c>
      <c r="G308" s="104">
        <v>5000000</v>
      </c>
      <c r="H308" s="105">
        <v>25000000</v>
      </c>
    </row>
    <row r="309" spans="1:8" s="2" customFormat="1" thickBot="1" x14ac:dyDescent="0.45">
      <c r="A309" s="116"/>
      <c r="B309" s="116"/>
      <c r="C309" s="143"/>
      <c r="D309" s="81" t="s">
        <v>544</v>
      </c>
      <c r="E309" s="117">
        <f>SUM(E307:E308)</f>
        <v>0</v>
      </c>
      <c r="F309" s="117">
        <f>SUM(F307:F308)</f>
        <v>25000000</v>
      </c>
      <c r="G309" s="117">
        <f>SUM(G307:G308)</f>
        <v>5000000</v>
      </c>
      <c r="H309" s="117">
        <f>SUM(H307:H308)</f>
        <v>25000000</v>
      </c>
    </row>
    <row r="310" spans="1:8" s="2" customFormat="1" ht="18" x14ac:dyDescent="0.4">
      <c r="A310" s="149">
        <v>3108</v>
      </c>
      <c r="B310" s="150"/>
      <c r="C310" s="137"/>
      <c r="D310" s="157" t="s">
        <v>634</v>
      </c>
      <c r="E310" s="121"/>
      <c r="F310" s="122"/>
      <c r="G310" s="121"/>
      <c r="H310" s="122"/>
    </row>
    <row r="311" spans="1:8" s="2" customFormat="1" ht="18" x14ac:dyDescent="0.4">
      <c r="A311" s="152">
        <v>310801</v>
      </c>
      <c r="B311" s="79"/>
      <c r="C311" s="93"/>
      <c r="D311" s="158" t="s">
        <v>635</v>
      </c>
      <c r="E311" s="94"/>
      <c r="F311" s="114"/>
      <c r="G311" s="94"/>
      <c r="H311" s="114"/>
    </row>
    <row r="312" spans="1:8" s="2" customFormat="1" ht="18" x14ac:dyDescent="0.4">
      <c r="A312" s="155">
        <v>31080101</v>
      </c>
      <c r="B312" s="90" t="s">
        <v>646</v>
      </c>
      <c r="C312" s="91">
        <v>31912500</v>
      </c>
      <c r="D312" s="129" t="s">
        <v>139</v>
      </c>
      <c r="E312" s="94"/>
      <c r="F312" s="114"/>
      <c r="G312" s="94"/>
      <c r="H312" s="114"/>
    </row>
    <row r="313" spans="1:8" s="2" customFormat="1" thickBot="1" x14ac:dyDescent="0.45">
      <c r="A313" s="156">
        <v>31080102</v>
      </c>
      <c r="B313" s="90" t="s">
        <v>646</v>
      </c>
      <c r="C313" s="91">
        <v>31912500</v>
      </c>
      <c r="D313" s="138" t="s">
        <v>295</v>
      </c>
      <c r="E313" s="104">
        <v>300000</v>
      </c>
      <c r="F313" s="105">
        <v>500000</v>
      </c>
      <c r="G313" s="104">
        <v>280345.59999999998</v>
      </c>
      <c r="H313" s="105">
        <v>500000</v>
      </c>
    </row>
    <row r="314" spans="1:8" s="2" customFormat="1" thickBot="1" x14ac:dyDescent="0.4">
      <c r="A314" s="116"/>
      <c r="B314" s="116"/>
      <c r="C314" s="116"/>
      <c r="D314" s="81" t="s">
        <v>544</v>
      </c>
      <c r="E314" s="815">
        <f>SUM(E312:E313)</f>
        <v>300000</v>
      </c>
      <c r="F314" s="815">
        <f>SUM(F312:F313)</f>
        <v>500000</v>
      </c>
      <c r="G314" s="815">
        <f>SUM(G312:G313)</f>
        <v>280345.59999999998</v>
      </c>
      <c r="H314" s="815">
        <f>SUM(H312:H313)</f>
        <v>500000</v>
      </c>
    </row>
    <row r="315" spans="1:8" s="2" customFormat="1" thickBot="1" x14ac:dyDescent="0.45">
      <c r="A315" s="159"/>
      <c r="B315" s="159"/>
      <c r="C315" s="159"/>
      <c r="D315" s="160" t="s">
        <v>462</v>
      </c>
      <c r="E315" s="815">
        <f>E314+E309+E304+E300+E294+E286+E276+E268+E262+E219+E195+E186+E118+E30+E24+E18</f>
        <v>3521739997.2399998</v>
      </c>
      <c r="F315" s="815">
        <f>F314+F309+F304+F300+F294+F286+F276+F268+F262+F219+F195+F186+F118+F30+F24+F18</f>
        <v>11462409610</v>
      </c>
      <c r="G315" s="815">
        <f>G314+G309+G304+G300+G294+G286+G276+G268+G262+G219+G195+G186+G118+G30+G24+G18</f>
        <v>4086927177.4750996</v>
      </c>
      <c r="H315" s="815">
        <f>H314+H309+H304+H300+H294+H286+H276+H268+H262+H219+H195+H186+H118+H30+H24+H18</f>
        <v>13983409610</v>
      </c>
    </row>
  </sheetData>
  <mergeCells count="4">
    <mergeCell ref="A1:H1"/>
    <mergeCell ref="A2:H2"/>
    <mergeCell ref="A3:H3"/>
    <mergeCell ref="A4:H4"/>
  </mergeCells>
  <printOptions horizontalCentered="1"/>
  <pageMargins left="0.39370078740157499" right="0.23622047244094499" top="0.39370078740157499" bottom="0.511811023622047" header="0.31496062992126" footer="0.31496062992126"/>
  <pageSetup paperSize="9" scale="80" orientation="landscape" r:id="rId1"/>
  <headerFooter>
    <oddFooter>&amp;C&amp;"Arial Narrow,Regular"&amp;16Page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84"/>
  <sheetViews>
    <sheetView view="pageBreakPreview" topLeftCell="A23" zoomScale="78" zoomScaleNormal="41" zoomScaleSheetLayoutView="78" zoomScalePageLayoutView="32" workbookViewId="0">
      <selection activeCell="A39" sqref="A39:I39"/>
    </sheetView>
  </sheetViews>
  <sheetFormatPr defaultColWidth="9.1796875" defaultRowHeight="20.149999999999999" customHeight="1" x14ac:dyDescent="0.4"/>
  <cols>
    <col min="1" max="1" width="14.7265625" style="405" customWidth="1"/>
    <col min="2" max="2" width="10.54296875" style="406" customWidth="1"/>
    <col min="3" max="3" width="14.7265625" style="57" customWidth="1"/>
    <col min="4" max="4" width="13" style="407" customWidth="1"/>
    <col min="5" max="5" width="51.453125" style="184" customWidth="1"/>
    <col min="6" max="6" width="20.54296875" style="184" customWidth="1"/>
    <col min="7" max="7" width="19.7265625" style="184" customWidth="1"/>
    <col min="8" max="8" width="19.81640625" style="184" customWidth="1"/>
    <col min="9" max="9" width="19.54296875" style="184" customWidth="1"/>
    <col min="10" max="16384" width="9.1796875" style="184"/>
  </cols>
  <sheetData>
    <row r="1" spans="1:9" ht="25" x14ac:dyDescent="0.5">
      <c r="A1" s="960" t="s">
        <v>845</v>
      </c>
      <c r="B1" s="961"/>
      <c r="C1" s="961"/>
      <c r="D1" s="961"/>
      <c r="E1" s="961"/>
      <c r="F1" s="961"/>
      <c r="G1" s="961"/>
      <c r="H1" s="961"/>
      <c r="I1" s="962"/>
    </row>
    <row r="2" spans="1:9" ht="18" x14ac:dyDescent="0.4">
      <c r="A2" s="909" t="s">
        <v>485</v>
      </c>
      <c r="B2" s="910"/>
      <c r="C2" s="910"/>
      <c r="D2" s="910"/>
      <c r="E2" s="910"/>
      <c r="F2" s="910"/>
      <c r="G2" s="910"/>
      <c r="H2" s="910"/>
      <c r="I2" s="911"/>
    </row>
    <row r="3" spans="1:9" ht="22.5" x14ac:dyDescent="0.45">
      <c r="A3" s="912" t="s">
        <v>952</v>
      </c>
      <c r="B3" s="913"/>
      <c r="C3" s="913"/>
      <c r="D3" s="913"/>
      <c r="E3" s="913"/>
      <c r="F3" s="913"/>
      <c r="G3" s="913"/>
      <c r="H3" s="913"/>
      <c r="I3" s="914"/>
    </row>
    <row r="4" spans="1:9" ht="23.25" customHeight="1" thickBot="1" x14ac:dyDescent="0.45">
      <c r="A4" s="915" t="s">
        <v>279</v>
      </c>
      <c r="B4" s="916"/>
      <c r="C4" s="916"/>
      <c r="D4" s="916"/>
      <c r="E4" s="916"/>
      <c r="F4" s="916"/>
      <c r="G4" s="916"/>
      <c r="H4" s="916"/>
      <c r="I4" s="917"/>
    </row>
    <row r="5" spans="1:9" ht="26.25" customHeight="1" thickBot="1" x14ac:dyDescent="0.45">
      <c r="A5" s="963" t="s">
        <v>912</v>
      </c>
      <c r="B5" s="964"/>
      <c r="C5" s="964"/>
      <c r="D5" s="964"/>
      <c r="E5" s="964"/>
      <c r="F5" s="964"/>
      <c r="G5" s="964"/>
      <c r="H5" s="964"/>
      <c r="I5" s="965"/>
    </row>
    <row r="6" spans="1:9" ht="36.5" thickBot="1" x14ac:dyDescent="0.45">
      <c r="A6" s="4" t="s">
        <v>463</v>
      </c>
      <c r="B6" s="80" t="s">
        <v>456</v>
      </c>
      <c r="C6" s="4" t="s">
        <v>452</v>
      </c>
      <c r="D6" s="80" t="s">
        <v>455</v>
      </c>
      <c r="E6" s="185" t="s">
        <v>1</v>
      </c>
      <c r="F6" s="333" t="s">
        <v>853</v>
      </c>
      <c r="G6" s="333" t="s">
        <v>883</v>
      </c>
      <c r="H6" s="333" t="s">
        <v>884</v>
      </c>
      <c r="I6" s="333" t="s">
        <v>956</v>
      </c>
    </row>
    <row r="7" spans="1:9" ht="25" customHeight="1" x14ac:dyDescent="0.4">
      <c r="A7" s="293">
        <v>11100100100</v>
      </c>
      <c r="B7" s="187" t="s">
        <v>644</v>
      </c>
      <c r="C7" s="5"/>
      <c r="D7" s="91">
        <v>31912500</v>
      </c>
      <c r="E7" s="727" t="s">
        <v>350</v>
      </c>
      <c r="F7" s="191">
        <f>F33</f>
        <v>134291430.28</v>
      </c>
      <c r="G7" s="191">
        <f>G33</f>
        <v>377714742.18089998</v>
      </c>
      <c r="H7" s="191">
        <f>H33</f>
        <v>299510758.215675</v>
      </c>
      <c r="I7" s="191">
        <f>I33</f>
        <v>287839660.57340896</v>
      </c>
    </row>
    <row r="8" spans="1:9" ht="25" customHeight="1" x14ac:dyDescent="0.4">
      <c r="A8" s="219">
        <v>11101300100</v>
      </c>
      <c r="B8" s="91" t="s">
        <v>644</v>
      </c>
      <c r="C8" s="6"/>
      <c r="D8" s="91">
        <v>31912500</v>
      </c>
      <c r="E8" s="338" t="s">
        <v>351</v>
      </c>
      <c r="F8" s="191">
        <f>F186</f>
        <v>6244650.0300000003</v>
      </c>
      <c r="G8" s="191">
        <f>G186</f>
        <v>14741298.579999998</v>
      </c>
      <c r="H8" s="191">
        <f>H186</f>
        <v>9641673.9350000005</v>
      </c>
      <c r="I8" s="191">
        <f>I186</f>
        <v>11976200.039999999</v>
      </c>
    </row>
    <row r="9" spans="1:9" ht="25" customHeight="1" x14ac:dyDescent="0.4">
      <c r="A9" s="423">
        <v>11200100100</v>
      </c>
      <c r="B9" s="91" t="s">
        <v>644</v>
      </c>
      <c r="C9" s="7"/>
      <c r="D9" s="91">
        <v>31912500</v>
      </c>
      <c r="E9" s="338" t="s">
        <v>352</v>
      </c>
      <c r="F9" s="191">
        <f>F267</f>
        <v>41542986.302499995</v>
      </c>
      <c r="G9" s="191">
        <f>G267</f>
        <v>101505399.03</v>
      </c>
      <c r="H9" s="191">
        <f>H267</f>
        <v>46602327.272500001</v>
      </c>
      <c r="I9" s="191">
        <f>I267</f>
        <v>101505399.03</v>
      </c>
    </row>
    <row r="10" spans="1:9" ht="25" customHeight="1" x14ac:dyDescent="0.4">
      <c r="A10" s="219">
        <v>12500100100</v>
      </c>
      <c r="B10" s="91" t="s">
        <v>644</v>
      </c>
      <c r="C10" s="6"/>
      <c r="D10" s="91">
        <v>31912500</v>
      </c>
      <c r="E10" s="338" t="s">
        <v>353</v>
      </c>
      <c r="F10" s="191">
        <f>F317</f>
        <v>102355185.76499999</v>
      </c>
      <c r="G10" s="191">
        <f>G317</f>
        <v>234435796.63229999</v>
      </c>
      <c r="H10" s="191">
        <f>H317</f>
        <v>82365570.332649991</v>
      </c>
      <c r="I10" s="191">
        <f>I317</f>
        <v>211704586.68802303</v>
      </c>
    </row>
    <row r="11" spans="1:9" ht="25" customHeight="1" x14ac:dyDescent="0.4">
      <c r="A11" s="219">
        <v>22000100100</v>
      </c>
      <c r="B11" s="91" t="s">
        <v>644</v>
      </c>
      <c r="C11" s="6"/>
      <c r="D11" s="91">
        <v>31912500</v>
      </c>
      <c r="E11" s="338" t="s">
        <v>354</v>
      </c>
      <c r="F11" s="191">
        <f>F406</f>
        <v>121205140.8725</v>
      </c>
      <c r="G11" s="191">
        <f>G406</f>
        <v>253567200.42159504</v>
      </c>
      <c r="H11" s="191">
        <f>H406</f>
        <v>157414988.84369624</v>
      </c>
      <c r="I11" s="191">
        <f>I406</f>
        <v>247941294.46075496</v>
      </c>
    </row>
    <row r="12" spans="1:9" ht="25" customHeight="1" x14ac:dyDescent="0.4">
      <c r="A12" s="219">
        <v>55100300100</v>
      </c>
      <c r="B12" s="91" t="s">
        <v>644</v>
      </c>
      <c r="C12" s="6"/>
      <c r="D12" s="91">
        <v>31912500</v>
      </c>
      <c r="E12" s="338" t="s">
        <v>355</v>
      </c>
      <c r="F12" s="191">
        <f>F594</f>
        <v>1346024972.4521003</v>
      </c>
      <c r="G12" s="191">
        <f>G594</f>
        <v>3782075618.5331044</v>
      </c>
      <c r="H12" s="716">
        <f>H594</f>
        <v>1448593534.674829</v>
      </c>
      <c r="I12" s="191">
        <f>I594</f>
        <v>3997808479.2161307</v>
      </c>
    </row>
    <row r="13" spans="1:9" ht="25" customHeight="1" x14ac:dyDescent="0.4">
      <c r="A13" s="219">
        <v>52100100100</v>
      </c>
      <c r="B13" s="91" t="s">
        <v>644</v>
      </c>
      <c r="C13" s="6"/>
      <c r="D13" s="91">
        <v>31912500</v>
      </c>
      <c r="E13" s="338" t="s">
        <v>356</v>
      </c>
      <c r="F13" s="191">
        <f>F1081</f>
        <v>355920013.74249995</v>
      </c>
      <c r="G13" s="191">
        <f>G1081</f>
        <v>885065301.42147505</v>
      </c>
      <c r="H13" s="191">
        <f>H1081</f>
        <v>381640785.22110617</v>
      </c>
      <c r="I13" s="191">
        <f>I1081</f>
        <v>931886308.46154881</v>
      </c>
    </row>
    <row r="14" spans="1:9" ht="25" customHeight="1" x14ac:dyDescent="0.4">
      <c r="A14" s="219">
        <v>21500100100</v>
      </c>
      <c r="B14" s="91" t="s">
        <v>644</v>
      </c>
      <c r="C14" s="6"/>
      <c r="D14" s="91">
        <v>31912500</v>
      </c>
      <c r="E14" s="338" t="s">
        <v>357</v>
      </c>
      <c r="F14" s="191">
        <f>F1160</f>
        <v>74903170.745000005</v>
      </c>
      <c r="G14" s="191">
        <f>G1160</f>
        <v>319918342.33072501</v>
      </c>
      <c r="H14" s="191">
        <f>H1160</f>
        <v>77938995.432267502</v>
      </c>
      <c r="I14" s="191">
        <f>I1160</f>
        <v>254011876.16213226</v>
      </c>
    </row>
    <row r="15" spans="1:9" ht="25" customHeight="1" x14ac:dyDescent="0.4">
      <c r="A15" s="219">
        <v>22400100100</v>
      </c>
      <c r="B15" s="91" t="s">
        <v>644</v>
      </c>
      <c r="C15" s="6"/>
      <c r="D15" s="91">
        <v>31912500</v>
      </c>
      <c r="E15" s="338" t="s">
        <v>422</v>
      </c>
      <c r="F15" s="191">
        <f>F1381</f>
        <v>102222530.90249999</v>
      </c>
      <c r="G15" s="191">
        <f>G1381</f>
        <v>241122212.944635</v>
      </c>
      <c r="H15" s="191">
        <f>H1381</f>
        <v>134071464.41347626</v>
      </c>
      <c r="I15" s="191">
        <f>I1381</f>
        <v>223105844.54348132</v>
      </c>
    </row>
    <row r="16" spans="1:9" ht="25" customHeight="1" x14ac:dyDescent="0.4">
      <c r="A16" s="219">
        <v>55100200100</v>
      </c>
      <c r="B16" s="91" t="s">
        <v>644</v>
      </c>
      <c r="C16" s="6"/>
      <c r="D16" s="91">
        <v>31912500</v>
      </c>
      <c r="E16" s="338" t="s">
        <v>358</v>
      </c>
      <c r="F16" s="191">
        <f>F1744</f>
        <v>920100304.16000009</v>
      </c>
      <c r="G16" s="191">
        <f>G1744</f>
        <v>381252380.5995</v>
      </c>
      <c r="H16" s="191">
        <f>H1744</f>
        <v>188163326.10712498</v>
      </c>
      <c r="I16" s="191">
        <f>I1744</f>
        <v>367816656.54997504</v>
      </c>
    </row>
    <row r="17" spans="1:9" ht="25" customHeight="1" x14ac:dyDescent="0.4">
      <c r="A17" s="219">
        <v>22000300100</v>
      </c>
      <c r="B17" s="91" t="s">
        <v>644</v>
      </c>
      <c r="C17" s="6"/>
      <c r="D17" s="91">
        <v>31912500</v>
      </c>
      <c r="E17" s="338" t="s">
        <v>359</v>
      </c>
      <c r="F17" s="191">
        <f>F1817</f>
        <v>35645055.622003332</v>
      </c>
      <c r="G17" s="191">
        <f>G1817</f>
        <v>110388897.84348001</v>
      </c>
      <c r="H17" s="191">
        <f>H1817</f>
        <v>38151091.40411</v>
      </c>
      <c r="I17" s="191">
        <f>I1817</f>
        <v>104045222.5362332</v>
      </c>
    </row>
    <row r="18" spans="1:9" ht="25" customHeight="1" thickBot="1" x14ac:dyDescent="0.45">
      <c r="A18" s="424">
        <v>53500100100</v>
      </c>
      <c r="B18" s="91" t="s">
        <v>644</v>
      </c>
      <c r="C18" s="6"/>
      <c r="D18" s="91">
        <v>31912500</v>
      </c>
      <c r="E18" s="479" t="s">
        <v>489</v>
      </c>
      <c r="F18" s="285">
        <f>F1999</f>
        <v>73393659.099999994</v>
      </c>
      <c r="G18" s="285">
        <f>G1999</f>
        <v>213741650.88370001</v>
      </c>
      <c r="H18" s="285">
        <f>H1999</f>
        <v>78063663.985275015</v>
      </c>
      <c r="I18" s="285">
        <f>I1999</f>
        <v>203806932.94279</v>
      </c>
    </row>
    <row r="19" spans="1:9" ht="25" customHeight="1" thickBot="1" x14ac:dyDescent="0.45">
      <c r="A19" s="8"/>
      <c r="B19" s="168"/>
      <c r="C19" s="8"/>
      <c r="D19" s="168"/>
      <c r="E19" s="728" t="s">
        <v>296</v>
      </c>
      <c r="F19" s="752">
        <f>SUM(F7:F18)</f>
        <v>3313849099.9741035</v>
      </c>
      <c r="G19" s="752">
        <f>SUM(G7:G18)</f>
        <v>6915528841.4014149</v>
      </c>
      <c r="H19" s="753">
        <f>SUM(H7:H18)</f>
        <v>2942158179.8377099</v>
      </c>
      <c r="I19" s="754">
        <f>SUM(I7:I18)</f>
        <v>6943448461.2044783</v>
      </c>
    </row>
    <row r="20" spans="1:9" ht="25" customHeight="1" thickBot="1" x14ac:dyDescent="0.45">
      <c r="A20" s="942" t="s">
        <v>504</v>
      </c>
      <c r="B20" s="943"/>
      <c r="C20" s="943"/>
      <c r="D20" s="943"/>
      <c r="E20" s="966"/>
      <c r="F20" s="966"/>
      <c r="G20" s="966"/>
      <c r="H20" s="966"/>
      <c r="I20" s="967"/>
    </row>
    <row r="21" spans="1:9" ht="25" customHeight="1" x14ac:dyDescent="0.4">
      <c r="A21" s="192"/>
      <c r="B21" s="193"/>
      <c r="C21" s="9"/>
      <c r="D21" s="193"/>
      <c r="E21" s="157" t="s">
        <v>164</v>
      </c>
      <c r="F21" s="200">
        <f t="shared" ref="F21:I22" si="0">F35+F188+F269+F319+F408+F596+F1083+F1158+F1383+F1748+F1819+F2001</f>
        <v>2012781365.6641033</v>
      </c>
      <c r="G21" s="200">
        <f t="shared" si="0"/>
        <v>4939378841.4014149</v>
      </c>
      <c r="H21" s="200">
        <f t="shared" si="0"/>
        <v>2066469687.2577097</v>
      </c>
      <c r="I21" s="200">
        <f t="shared" si="0"/>
        <v>5052798461.2044783</v>
      </c>
    </row>
    <row r="22" spans="1:9" ht="25" customHeight="1" thickBot="1" x14ac:dyDescent="0.45">
      <c r="A22" s="194"/>
      <c r="B22" s="195"/>
      <c r="C22" s="10"/>
      <c r="D22" s="195"/>
      <c r="E22" s="196" t="s">
        <v>501</v>
      </c>
      <c r="F22" s="201">
        <f t="shared" si="0"/>
        <v>1301067734.3099999</v>
      </c>
      <c r="G22" s="201">
        <f t="shared" si="0"/>
        <v>1976150000</v>
      </c>
      <c r="H22" s="201">
        <f t="shared" si="0"/>
        <v>875688492.58000004</v>
      </c>
      <c r="I22" s="201">
        <f t="shared" si="0"/>
        <v>1890650000</v>
      </c>
    </row>
    <row r="23" spans="1:9" ht="25" customHeight="1" thickBot="1" x14ac:dyDescent="0.45">
      <c r="A23" s="8"/>
      <c r="B23" s="168"/>
      <c r="C23" s="8"/>
      <c r="D23" s="168"/>
      <c r="E23" s="173" t="s">
        <v>296</v>
      </c>
      <c r="F23" s="199">
        <f>F21+F22</f>
        <v>3313849099.974103</v>
      </c>
      <c r="G23" s="199">
        <f>G21+G22</f>
        <v>6915528841.4014149</v>
      </c>
      <c r="H23" s="717">
        <f>H21+H22</f>
        <v>2942158179.8377099</v>
      </c>
      <c r="I23" s="199">
        <f>I21+I22</f>
        <v>6943448461.2044783</v>
      </c>
    </row>
    <row r="24" spans="1:9" ht="22.5" x14ac:dyDescent="0.45">
      <c r="A24" s="918" t="s">
        <v>845</v>
      </c>
      <c r="B24" s="919"/>
      <c r="C24" s="919"/>
      <c r="D24" s="919"/>
      <c r="E24" s="919"/>
      <c r="F24" s="919"/>
      <c r="G24" s="919"/>
      <c r="H24" s="919"/>
      <c r="I24" s="920"/>
    </row>
    <row r="25" spans="1:9" ht="18" x14ac:dyDescent="0.4">
      <c r="A25" s="909" t="s">
        <v>485</v>
      </c>
      <c r="B25" s="910"/>
      <c r="C25" s="910"/>
      <c r="D25" s="910"/>
      <c r="E25" s="910"/>
      <c r="F25" s="910"/>
      <c r="G25" s="910"/>
      <c r="H25" s="910"/>
      <c r="I25" s="911"/>
    </row>
    <row r="26" spans="1:9" ht="22.5" x14ac:dyDescent="0.45">
      <c r="A26" s="912" t="s">
        <v>952</v>
      </c>
      <c r="B26" s="913"/>
      <c r="C26" s="913"/>
      <c r="D26" s="913"/>
      <c r="E26" s="913"/>
      <c r="F26" s="913"/>
      <c r="G26" s="913"/>
      <c r="H26" s="913"/>
      <c r="I26" s="914"/>
    </row>
    <row r="27" spans="1:9" ht="19.5" customHeight="1" thickBot="1" x14ac:dyDescent="0.45">
      <c r="A27" s="915" t="s">
        <v>279</v>
      </c>
      <c r="B27" s="916"/>
      <c r="C27" s="916"/>
      <c r="D27" s="916"/>
      <c r="E27" s="916"/>
      <c r="F27" s="916"/>
      <c r="G27" s="916"/>
      <c r="H27" s="916"/>
      <c r="I27" s="917"/>
    </row>
    <row r="28" spans="1:9" s="197" customFormat="1" ht="18.5" thickBot="1" x14ac:dyDescent="0.45">
      <c r="A28" s="927" t="s">
        <v>423</v>
      </c>
      <c r="B28" s="928"/>
      <c r="C28" s="928"/>
      <c r="D28" s="928"/>
      <c r="E28" s="928"/>
      <c r="F28" s="928"/>
      <c r="G28" s="928"/>
      <c r="H28" s="928"/>
      <c r="I28" s="929"/>
    </row>
    <row r="29" spans="1:9" s="175" customFormat="1" ht="36.5" thickBot="1" x14ac:dyDescent="0.4">
      <c r="A29" s="4" t="s">
        <v>463</v>
      </c>
      <c r="B29" s="80" t="s">
        <v>456</v>
      </c>
      <c r="C29" s="4" t="s">
        <v>452</v>
      </c>
      <c r="D29" s="80" t="s">
        <v>455</v>
      </c>
      <c r="E29" s="185" t="s">
        <v>1</v>
      </c>
      <c r="F29" s="80" t="s">
        <v>853</v>
      </c>
      <c r="G29" s="80" t="s">
        <v>883</v>
      </c>
      <c r="H29" s="80" t="s">
        <v>884</v>
      </c>
      <c r="I29" s="80" t="s">
        <v>957</v>
      </c>
    </row>
    <row r="30" spans="1:9" s="197" customFormat="1" ht="25" customHeight="1" x14ac:dyDescent="0.4">
      <c r="A30" s="186">
        <v>11100100100</v>
      </c>
      <c r="B30" s="91" t="s">
        <v>644</v>
      </c>
      <c r="C30" s="11"/>
      <c r="D30" s="91">
        <v>31912500</v>
      </c>
      <c r="E30" s="188" t="s">
        <v>360</v>
      </c>
      <c r="F30" s="189">
        <f>F85</f>
        <v>99127704.409999996</v>
      </c>
      <c r="G30" s="189">
        <f>G85</f>
        <v>183953318.84</v>
      </c>
      <c r="H30" s="189">
        <f>H85</f>
        <v>129860747.02749999</v>
      </c>
      <c r="I30" s="189">
        <f>I85</f>
        <v>181903318.84</v>
      </c>
    </row>
    <row r="31" spans="1:9" s="197" customFormat="1" ht="25" customHeight="1" x14ac:dyDescent="0.4">
      <c r="A31" s="190">
        <v>11118300100</v>
      </c>
      <c r="B31" s="91" t="s">
        <v>644</v>
      </c>
      <c r="C31" s="6"/>
      <c r="D31" s="91">
        <v>31912500</v>
      </c>
      <c r="E31" s="129" t="s">
        <v>361</v>
      </c>
      <c r="F31" s="191">
        <f>F122</f>
        <v>3618384.0724999998</v>
      </c>
      <c r="G31" s="191">
        <f>G122</f>
        <v>8495357.2313000001</v>
      </c>
      <c r="H31" s="191">
        <f>H122</f>
        <v>3975960.9234750001</v>
      </c>
      <c r="I31" s="191">
        <f>I122</f>
        <v>6565894.0436130008</v>
      </c>
    </row>
    <row r="32" spans="1:9" s="197" customFormat="1" ht="25" customHeight="1" thickBot="1" x14ac:dyDescent="0.45">
      <c r="A32" s="190">
        <v>11101800100</v>
      </c>
      <c r="B32" s="91" t="s">
        <v>644</v>
      </c>
      <c r="C32" s="7"/>
      <c r="D32" s="91">
        <v>31912500</v>
      </c>
      <c r="E32" s="129" t="s">
        <v>362</v>
      </c>
      <c r="F32" s="191">
        <f>F177</f>
        <v>31545341.797499999</v>
      </c>
      <c r="G32" s="191">
        <f>G177</f>
        <v>185266066.10960001</v>
      </c>
      <c r="H32" s="191">
        <f>H177</f>
        <v>165674050.2647</v>
      </c>
      <c r="I32" s="191">
        <f>I177</f>
        <v>99370447.689796001</v>
      </c>
    </row>
    <row r="33" spans="1:9" s="197" customFormat="1" ht="25" customHeight="1" thickBot="1" x14ac:dyDescent="0.45">
      <c r="A33" s="8"/>
      <c r="B33" s="198"/>
      <c r="C33" s="12"/>
      <c r="D33" s="198"/>
      <c r="E33" s="173" t="s">
        <v>505</v>
      </c>
      <c r="F33" s="199">
        <f>SUM(F30:F32)</f>
        <v>134291430.28</v>
      </c>
      <c r="G33" s="199">
        <f>SUM(G30:G32)</f>
        <v>377714742.18089998</v>
      </c>
      <c r="H33" s="199">
        <f>SUM(H30:H32)</f>
        <v>299510758.215675</v>
      </c>
      <c r="I33" s="199">
        <f>SUM(I30:I32)</f>
        <v>287839660.57340896</v>
      </c>
    </row>
    <row r="34" spans="1:9" s="197" customFormat="1" ht="25" customHeight="1" thickBot="1" x14ac:dyDescent="0.45">
      <c r="A34" s="942" t="s">
        <v>504</v>
      </c>
      <c r="B34" s="943"/>
      <c r="C34" s="943"/>
      <c r="D34" s="943"/>
      <c r="E34" s="943"/>
      <c r="F34" s="943"/>
      <c r="G34" s="943"/>
      <c r="H34" s="943"/>
      <c r="I34" s="944"/>
    </row>
    <row r="35" spans="1:9" s="197" customFormat="1" ht="25" customHeight="1" x14ac:dyDescent="0.4">
      <c r="A35" s="192"/>
      <c r="B35" s="193"/>
      <c r="C35" s="9"/>
      <c r="D35" s="193"/>
      <c r="E35" s="157" t="s">
        <v>164</v>
      </c>
      <c r="F35" s="200">
        <f t="shared" ref="F35:I36" si="1">F83+F120+F175</f>
        <v>89506430.280000001</v>
      </c>
      <c r="G35" s="200">
        <f t="shared" si="1"/>
        <v>180964742.18090001</v>
      </c>
      <c r="H35" s="200">
        <f t="shared" si="1"/>
        <v>124895258.21567498</v>
      </c>
      <c r="I35" s="200">
        <f t="shared" si="1"/>
        <v>173089660.57340899</v>
      </c>
    </row>
    <row r="36" spans="1:9" s="197" customFormat="1" ht="25" customHeight="1" thickBot="1" x14ac:dyDescent="0.45">
      <c r="A36" s="194"/>
      <c r="B36" s="195"/>
      <c r="C36" s="10"/>
      <c r="D36" s="195"/>
      <c r="E36" s="196" t="s">
        <v>501</v>
      </c>
      <c r="F36" s="201">
        <f t="shared" si="1"/>
        <v>44785000</v>
      </c>
      <c r="G36" s="201">
        <f t="shared" si="1"/>
        <v>196750000</v>
      </c>
      <c r="H36" s="201">
        <f t="shared" si="1"/>
        <v>174615500</v>
      </c>
      <c r="I36" s="201">
        <f t="shared" si="1"/>
        <v>114750000</v>
      </c>
    </row>
    <row r="37" spans="1:9" s="197" customFormat="1" ht="25" customHeight="1" thickBot="1" x14ac:dyDescent="0.45">
      <c r="A37" s="8"/>
      <c r="B37" s="198"/>
      <c r="C37" s="12"/>
      <c r="D37" s="198"/>
      <c r="E37" s="173" t="s">
        <v>296</v>
      </c>
      <c r="F37" s="199">
        <f>SUM(F35:F36)</f>
        <v>134291430.28</v>
      </c>
      <c r="G37" s="199">
        <f>SUM(G35:G36)</f>
        <v>377714742.18089998</v>
      </c>
      <c r="H37" s="199">
        <f>SUM(H35:H36)</f>
        <v>299510758.215675</v>
      </c>
      <c r="I37" s="199">
        <f>SUM(I35:I36)</f>
        <v>287839660.57340896</v>
      </c>
    </row>
    <row r="38" spans="1:9" ht="22.5" x14ac:dyDescent="0.45">
      <c r="A38" s="957" t="s">
        <v>845</v>
      </c>
      <c r="B38" s="958"/>
      <c r="C38" s="958"/>
      <c r="D38" s="958"/>
      <c r="E38" s="958"/>
      <c r="F38" s="958"/>
      <c r="G38" s="958"/>
      <c r="H38" s="958"/>
      <c r="I38" s="959"/>
    </row>
    <row r="39" spans="1:9" ht="22.5" x14ac:dyDescent="0.45">
      <c r="A39" s="951" t="s">
        <v>485</v>
      </c>
      <c r="B39" s="952"/>
      <c r="C39" s="952"/>
      <c r="D39" s="952"/>
      <c r="E39" s="952"/>
      <c r="F39" s="952"/>
      <c r="G39" s="952"/>
      <c r="H39" s="952"/>
      <c r="I39" s="953"/>
    </row>
    <row r="40" spans="1:9" ht="22.5" x14ac:dyDescent="0.45">
      <c r="A40" s="951" t="s">
        <v>881</v>
      </c>
      <c r="B40" s="952"/>
      <c r="C40" s="952"/>
      <c r="D40" s="952"/>
      <c r="E40" s="952"/>
      <c r="F40" s="952"/>
      <c r="G40" s="952"/>
      <c r="H40" s="952"/>
      <c r="I40" s="953"/>
    </row>
    <row r="41" spans="1:9" ht="28.5" customHeight="1" thickBot="1" x14ac:dyDescent="0.45">
      <c r="A41" s="954" t="s">
        <v>279</v>
      </c>
      <c r="B41" s="955"/>
      <c r="C41" s="955"/>
      <c r="D41" s="955"/>
      <c r="E41" s="955"/>
      <c r="F41" s="955"/>
      <c r="G41" s="955"/>
      <c r="H41" s="955"/>
      <c r="I41" s="956"/>
    </row>
    <row r="42" spans="1:9" s="197" customFormat="1" ht="18.5" thickBot="1" x14ac:dyDescent="0.45">
      <c r="A42" s="933" t="s">
        <v>316</v>
      </c>
      <c r="B42" s="934"/>
      <c r="C42" s="934"/>
      <c r="D42" s="934"/>
      <c r="E42" s="934"/>
      <c r="F42" s="934"/>
      <c r="G42" s="934"/>
      <c r="H42" s="934"/>
      <c r="I42" s="935"/>
    </row>
    <row r="43" spans="1:9" s="175" customFormat="1" ht="36.5" thickBot="1" x14ac:dyDescent="0.4">
      <c r="A43" s="4" t="s">
        <v>463</v>
      </c>
      <c r="B43" s="80" t="s">
        <v>456</v>
      </c>
      <c r="C43" s="4" t="s">
        <v>452</v>
      </c>
      <c r="D43" s="80" t="s">
        <v>455</v>
      </c>
      <c r="E43" s="185" t="s">
        <v>1</v>
      </c>
      <c r="F43" s="80" t="s">
        <v>853</v>
      </c>
      <c r="G43" s="80" t="s">
        <v>883</v>
      </c>
      <c r="H43" s="80" t="s">
        <v>884</v>
      </c>
      <c r="I43" s="80" t="s">
        <v>957</v>
      </c>
    </row>
    <row r="44" spans="1:9" s="197" customFormat="1" ht="25" customHeight="1" x14ac:dyDescent="0.4">
      <c r="A44" s="202">
        <v>20000000</v>
      </c>
      <c r="B44" s="203"/>
      <c r="C44" s="13"/>
      <c r="D44" s="203"/>
      <c r="E44" s="126" t="s">
        <v>163</v>
      </c>
      <c r="F44" s="204"/>
      <c r="G44" s="204"/>
      <c r="H44" s="204"/>
      <c r="I44" s="205"/>
    </row>
    <row r="45" spans="1:9" s="197" customFormat="1" ht="25" customHeight="1" x14ac:dyDescent="0.4">
      <c r="A45" s="206">
        <v>21000000</v>
      </c>
      <c r="B45" s="207"/>
      <c r="C45" s="14"/>
      <c r="D45" s="207"/>
      <c r="E45" s="84" t="s">
        <v>164</v>
      </c>
      <c r="F45" s="208"/>
      <c r="G45" s="208"/>
      <c r="H45" s="208"/>
      <c r="I45" s="209"/>
    </row>
    <row r="46" spans="1:9" s="197" customFormat="1" ht="25" customHeight="1" thickBot="1" x14ac:dyDescent="0.45">
      <c r="A46" s="206">
        <v>21010000</v>
      </c>
      <c r="B46" s="207"/>
      <c r="C46" s="14"/>
      <c r="D46" s="207"/>
      <c r="E46" s="84" t="s">
        <v>165</v>
      </c>
      <c r="F46" s="208"/>
      <c r="G46" s="208"/>
      <c r="H46" s="208"/>
      <c r="I46" s="209"/>
    </row>
    <row r="47" spans="1:9" s="197" customFormat="1" ht="36" customHeight="1" x14ac:dyDescent="0.4">
      <c r="A47" s="210">
        <v>21010101</v>
      </c>
      <c r="B47" s="187" t="s">
        <v>644</v>
      </c>
      <c r="C47" s="5"/>
      <c r="D47" s="91">
        <v>31912500</v>
      </c>
      <c r="E47" s="92" t="s">
        <v>942</v>
      </c>
      <c r="F47" s="71">
        <v>8990187.3900000006</v>
      </c>
      <c r="G47" s="71">
        <v>12388629.470000001</v>
      </c>
      <c r="H47" s="70">
        <v>7897230</v>
      </c>
      <c r="I47" s="71">
        <v>12338629.470000001</v>
      </c>
    </row>
    <row r="48" spans="1:9" s="197" customFormat="1" ht="25" customHeight="1" x14ac:dyDescent="0.4">
      <c r="A48" s="206">
        <v>21020000</v>
      </c>
      <c r="B48" s="207"/>
      <c r="C48" s="14"/>
      <c r="D48" s="207"/>
      <c r="E48" s="84" t="s">
        <v>176</v>
      </c>
      <c r="F48" s="71"/>
      <c r="G48" s="71"/>
      <c r="H48" s="71"/>
      <c r="I48" s="71"/>
    </row>
    <row r="49" spans="1:9" s="197" customFormat="1" ht="25" customHeight="1" x14ac:dyDescent="0.4">
      <c r="A49" s="206">
        <v>21020200</v>
      </c>
      <c r="B49" s="207"/>
      <c r="C49" s="14"/>
      <c r="D49" s="207"/>
      <c r="E49" s="84" t="s">
        <v>191</v>
      </c>
      <c r="F49" s="71"/>
      <c r="G49" s="71"/>
      <c r="H49" s="70"/>
      <c r="I49" s="71"/>
    </row>
    <row r="50" spans="1:9" s="197" customFormat="1" ht="36.75" customHeight="1" x14ac:dyDescent="0.4">
      <c r="A50" s="210">
        <v>21200201</v>
      </c>
      <c r="B50" s="211"/>
      <c r="C50" s="15"/>
      <c r="D50" s="91"/>
      <c r="E50" s="92" t="s">
        <v>425</v>
      </c>
      <c r="F50" s="71"/>
      <c r="G50" s="71"/>
      <c r="H50" s="70"/>
      <c r="I50" s="71"/>
    </row>
    <row r="51" spans="1:9" s="197" customFormat="1" ht="25.5" customHeight="1" x14ac:dyDescent="0.4">
      <c r="A51" s="210">
        <v>21200204</v>
      </c>
      <c r="B51" s="211" t="s">
        <v>644</v>
      </c>
      <c r="C51" s="15"/>
      <c r="D51" s="91">
        <v>31912500</v>
      </c>
      <c r="E51" s="129" t="s">
        <v>180</v>
      </c>
      <c r="F51" s="430">
        <v>2682057.9000000004</v>
      </c>
      <c r="G51" s="430">
        <v>3879982.69</v>
      </c>
      <c r="H51" s="70">
        <f t="shared" ref="H51:H61" si="2">G51/12*9</f>
        <v>2909987.0174999996</v>
      </c>
      <c r="I51" s="430">
        <v>3879982.69</v>
      </c>
    </row>
    <row r="52" spans="1:9" s="197" customFormat="1" ht="25" customHeight="1" x14ac:dyDescent="0.4">
      <c r="A52" s="210">
        <v>21200206</v>
      </c>
      <c r="B52" s="211" t="s">
        <v>644</v>
      </c>
      <c r="C52" s="15"/>
      <c r="D52" s="91">
        <v>31912500</v>
      </c>
      <c r="E52" s="129" t="s">
        <v>182</v>
      </c>
      <c r="F52" s="430">
        <v>2682057.9000000004</v>
      </c>
      <c r="G52" s="430">
        <v>3879982.69</v>
      </c>
      <c r="H52" s="70">
        <f t="shared" si="2"/>
        <v>2909987.0174999996</v>
      </c>
      <c r="I52" s="430">
        <v>3879982.69</v>
      </c>
    </row>
    <row r="53" spans="1:9" s="197" customFormat="1" ht="25" customHeight="1" x14ac:dyDescent="0.4">
      <c r="A53" s="210">
        <v>21200209</v>
      </c>
      <c r="B53" s="211" t="s">
        <v>644</v>
      </c>
      <c r="C53" s="15"/>
      <c r="D53" s="91">
        <v>31912500</v>
      </c>
      <c r="E53" s="129" t="s">
        <v>796</v>
      </c>
      <c r="F53" s="254">
        <v>342034.94999999995</v>
      </c>
      <c r="G53" s="254">
        <v>589679.23</v>
      </c>
      <c r="H53" s="70">
        <f t="shared" si="2"/>
        <v>442259.42249999999</v>
      </c>
      <c r="I53" s="254">
        <v>589679.23</v>
      </c>
    </row>
    <row r="54" spans="1:9" s="197" customFormat="1" ht="25" customHeight="1" x14ac:dyDescent="0.4">
      <c r="A54" s="210">
        <v>21200210</v>
      </c>
      <c r="B54" s="211" t="s">
        <v>644</v>
      </c>
      <c r="C54" s="15"/>
      <c r="D54" s="91">
        <v>31912500</v>
      </c>
      <c r="E54" s="129" t="s">
        <v>424</v>
      </c>
      <c r="F54" s="430">
        <v>26370579</v>
      </c>
      <c r="G54" s="430">
        <v>36000000</v>
      </c>
      <c r="H54" s="70">
        <f t="shared" si="2"/>
        <v>27000000</v>
      </c>
      <c r="I54" s="430">
        <v>36000000</v>
      </c>
    </row>
    <row r="55" spans="1:9" s="197" customFormat="1" ht="25" customHeight="1" x14ac:dyDescent="0.4">
      <c r="A55" s="210">
        <v>21200212</v>
      </c>
      <c r="B55" s="211"/>
      <c r="C55" s="15"/>
      <c r="D55" s="91"/>
      <c r="E55" s="129" t="s">
        <v>824</v>
      </c>
      <c r="F55" s="430">
        <v>0</v>
      </c>
      <c r="G55" s="430">
        <v>36000000</v>
      </c>
      <c r="H55" s="70">
        <f t="shared" si="2"/>
        <v>27000000</v>
      </c>
      <c r="I55" s="430">
        <v>36000000</v>
      </c>
    </row>
    <row r="56" spans="1:9" s="197" customFormat="1" ht="25" customHeight="1" x14ac:dyDescent="0.4">
      <c r="A56" s="210">
        <v>21200214</v>
      </c>
      <c r="B56" s="211" t="s">
        <v>644</v>
      </c>
      <c r="C56" s="15"/>
      <c r="D56" s="91">
        <v>31912500</v>
      </c>
      <c r="E56" s="129" t="s">
        <v>185</v>
      </c>
      <c r="F56" s="430">
        <v>6742644.75</v>
      </c>
      <c r="G56" s="430">
        <v>9879635.25</v>
      </c>
      <c r="H56" s="70">
        <f t="shared" si="2"/>
        <v>7409726.4375</v>
      </c>
      <c r="I56" s="430">
        <v>9879635.25</v>
      </c>
    </row>
    <row r="57" spans="1:9" s="197" customFormat="1" ht="25" customHeight="1" x14ac:dyDescent="0.4">
      <c r="A57" s="210">
        <v>21200217</v>
      </c>
      <c r="B57" s="211" t="s">
        <v>644</v>
      </c>
      <c r="C57" s="15"/>
      <c r="D57" s="91">
        <v>31912500</v>
      </c>
      <c r="E57" s="129" t="s">
        <v>187</v>
      </c>
      <c r="F57" s="430">
        <v>1246343.8499999999</v>
      </c>
      <c r="G57" s="430">
        <v>1589423.26</v>
      </c>
      <c r="H57" s="70">
        <f t="shared" si="2"/>
        <v>1192067.4449999998</v>
      </c>
      <c r="I57" s="430">
        <v>1589423.26</v>
      </c>
    </row>
    <row r="58" spans="1:9" s="197" customFormat="1" ht="25" customHeight="1" x14ac:dyDescent="0.4">
      <c r="A58" s="210">
        <v>21200228</v>
      </c>
      <c r="B58" s="211" t="s">
        <v>644</v>
      </c>
      <c r="C58" s="15"/>
      <c r="D58" s="91">
        <v>31912500</v>
      </c>
      <c r="E58" s="129" t="s">
        <v>797</v>
      </c>
      <c r="F58" s="430">
        <v>2246798.67</v>
      </c>
      <c r="G58" s="430">
        <v>3245986.25</v>
      </c>
      <c r="H58" s="70">
        <f t="shared" si="2"/>
        <v>2434489.6875</v>
      </c>
      <c r="I58" s="430">
        <v>3245986.25</v>
      </c>
    </row>
    <row r="59" spans="1:9" s="197" customFormat="1" ht="25" customHeight="1" x14ac:dyDescent="0.4">
      <c r="A59" s="214">
        <v>21020600</v>
      </c>
      <c r="B59" s="215"/>
      <c r="C59" s="16"/>
      <c r="D59" s="215"/>
      <c r="E59" s="84" t="s">
        <v>195</v>
      </c>
      <c r="F59" s="71">
        <v>0</v>
      </c>
      <c r="G59" s="71"/>
      <c r="H59" s="70">
        <f t="shared" si="2"/>
        <v>0</v>
      </c>
      <c r="I59" s="71"/>
    </row>
    <row r="60" spans="1:9" s="197" customFormat="1" ht="25" customHeight="1" x14ac:dyDescent="0.4">
      <c r="A60" s="216">
        <v>21020604</v>
      </c>
      <c r="B60" s="211" t="s">
        <v>644</v>
      </c>
      <c r="C60" s="17"/>
      <c r="D60" s="91">
        <v>31912500</v>
      </c>
      <c r="E60" s="92" t="s">
        <v>672</v>
      </c>
      <c r="F60" s="430">
        <v>3375000</v>
      </c>
      <c r="G60" s="430">
        <v>4500000</v>
      </c>
      <c r="H60" s="70">
        <f t="shared" si="2"/>
        <v>3375000</v>
      </c>
      <c r="I60" s="430">
        <v>4500000</v>
      </c>
    </row>
    <row r="61" spans="1:9" s="197" customFormat="1" ht="25" customHeight="1" x14ac:dyDescent="0.4">
      <c r="A61" s="216">
        <v>21020605</v>
      </c>
      <c r="B61" s="211" t="s">
        <v>644</v>
      </c>
      <c r="C61" s="17"/>
      <c r="D61" s="91">
        <v>31912500</v>
      </c>
      <c r="E61" s="92" t="s">
        <v>786</v>
      </c>
      <c r="F61" s="70">
        <v>20250000</v>
      </c>
      <c r="G61" s="430">
        <v>40000000</v>
      </c>
      <c r="H61" s="70">
        <f t="shared" si="2"/>
        <v>30000000</v>
      </c>
      <c r="I61" s="430">
        <v>40000000</v>
      </c>
    </row>
    <row r="62" spans="1:9" s="197" customFormat="1" ht="25" customHeight="1" x14ac:dyDescent="0.4">
      <c r="A62" s="217">
        <v>22020000</v>
      </c>
      <c r="B62" s="215"/>
      <c r="C62" s="16"/>
      <c r="D62" s="215"/>
      <c r="E62" s="84" t="s">
        <v>203</v>
      </c>
      <c r="F62" s="70"/>
      <c r="G62" s="71"/>
      <c r="H62" s="70"/>
      <c r="I62" s="71"/>
    </row>
    <row r="63" spans="1:9" s="197" customFormat="1" ht="25" customHeight="1" x14ac:dyDescent="0.4">
      <c r="A63" s="214">
        <v>22020100</v>
      </c>
      <c r="B63" s="215"/>
      <c r="C63" s="16"/>
      <c r="D63" s="215"/>
      <c r="E63" s="84" t="s">
        <v>303</v>
      </c>
      <c r="F63" s="70"/>
      <c r="G63" s="71"/>
      <c r="H63" s="70"/>
      <c r="I63" s="71"/>
    </row>
    <row r="64" spans="1:9" s="197" customFormat="1" ht="25" customHeight="1" x14ac:dyDescent="0.4">
      <c r="A64" s="190">
        <v>22020102</v>
      </c>
      <c r="B64" s="211" t="s">
        <v>644</v>
      </c>
      <c r="C64" s="6"/>
      <c r="D64" s="91">
        <v>31912500</v>
      </c>
      <c r="E64" s="218" t="s">
        <v>206</v>
      </c>
      <c r="F64" s="70">
        <v>1270000</v>
      </c>
      <c r="G64" s="71"/>
      <c r="H64" s="70"/>
      <c r="I64" s="71"/>
    </row>
    <row r="65" spans="1:9" s="197" customFormat="1" ht="25" customHeight="1" x14ac:dyDescent="0.4">
      <c r="A65" s="190">
        <v>22020104</v>
      </c>
      <c r="B65" s="211" t="s">
        <v>644</v>
      </c>
      <c r="C65" s="6"/>
      <c r="D65" s="91">
        <v>31912500</v>
      </c>
      <c r="E65" s="218" t="s">
        <v>208</v>
      </c>
      <c r="F65" s="70">
        <v>2700000</v>
      </c>
      <c r="G65" s="71">
        <v>5000000</v>
      </c>
      <c r="H65" s="70">
        <v>2750000</v>
      </c>
      <c r="I65" s="71"/>
    </row>
    <row r="66" spans="1:9" s="197" customFormat="1" ht="25" customHeight="1" x14ac:dyDescent="0.4">
      <c r="A66" s="219">
        <v>22020400</v>
      </c>
      <c r="B66" s="220"/>
      <c r="C66" s="18"/>
      <c r="D66" s="220"/>
      <c r="E66" s="221" t="s">
        <v>508</v>
      </c>
      <c r="F66" s="135"/>
      <c r="G66" s="136"/>
      <c r="H66" s="135"/>
      <c r="I66" s="136"/>
    </row>
    <row r="67" spans="1:9" s="197" customFormat="1" ht="25" customHeight="1" x14ac:dyDescent="0.4">
      <c r="A67" s="190">
        <v>22020303</v>
      </c>
      <c r="B67" s="211"/>
      <c r="C67" s="6"/>
      <c r="D67" s="91"/>
      <c r="E67" s="218" t="s">
        <v>509</v>
      </c>
      <c r="F67" s="70"/>
      <c r="G67" s="71"/>
      <c r="H67" s="70"/>
      <c r="I67" s="71"/>
    </row>
    <row r="68" spans="1:9" s="197" customFormat="1" ht="25" customHeight="1" x14ac:dyDescent="0.4">
      <c r="A68" s="219">
        <v>22020400</v>
      </c>
      <c r="B68" s="220"/>
      <c r="C68" s="18"/>
      <c r="D68" s="220"/>
      <c r="E68" s="221" t="s">
        <v>315</v>
      </c>
      <c r="F68" s="70"/>
      <c r="G68" s="71"/>
      <c r="H68" s="70"/>
      <c r="I68" s="71"/>
    </row>
    <row r="69" spans="1:9" s="197" customFormat="1" ht="25" customHeight="1" x14ac:dyDescent="0.4">
      <c r="A69" s="219">
        <v>22020500</v>
      </c>
      <c r="B69" s="220"/>
      <c r="C69" s="18"/>
      <c r="D69" s="220"/>
      <c r="E69" s="153" t="s">
        <v>229</v>
      </c>
      <c r="F69" s="70"/>
      <c r="G69" s="71"/>
      <c r="H69" s="70"/>
      <c r="I69" s="71"/>
    </row>
    <row r="70" spans="1:9" s="197" customFormat="1" ht="25" customHeight="1" x14ac:dyDescent="0.4">
      <c r="A70" s="190">
        <v>22020501</v>
      </c>
      <c r="B70" s="211" t="s">
        <v>644</v>
      </c>
      <c r="C70" s="6"/>
      <c r="D70" s="91">
        <v>31912500</v>
      </c>
      <c r="E70" s="218" t="s">
        <v>230</v>
      </c>
      <c r="F70" s="70">
        <v>4570000</v>
      </c>
      <c r="G70" s="71">
        <v>5000000</v>
      </c>
      <c r="H70" s="70">
        <v>3510000</v>
      </c>
      <c r="I70" s="71">
        <v>10000000</v>
      </c>
    </row>
    <row r="71" spans="1:9" s="197" customFormat="1" ht="25" customHeight="1" x14ac:dyDescent="0.4">
      <c r="A71" s="219">
        <v>22020600</v>
      </c>
      <c r="B71" s="220"/>
      <c r="C71" s="18"/>
      <c r="D71" s="220"/>
      <c r="E71" s="153" t="s">
        <v>231</v>
      </c>
      <c r="F71" s="70"/>
      <c r="G71" s="71"/>
      <c r="H71" s="70"/>
      <c r="I71" s="71"/>
    </row>
    <row r="72" spans="1:9" s="197" customFormat="1" ht="25" customHeight="1" x14ac:dyDescent="0.4">
      <c r="A72" s="190">
        <v>22020601</v>
      </c>
      <c r="B72" s="211" t="s">
        <v>644</v>
      </c>
      <c r="C72" s="6"/>
      <c r="D72" s="91">
        <v>31912500</v>
      </c>
      <c r="E72" s="218" t="s">
        <v>787</v>
      </c>
      <c r="F72" s="70">
        <v>1350000</v>
      </c>
      <c r="G72" s="71">
        <v>3000000</v>
      </c>
      <c r="H72" s="70">
        <v>2780000</v>
      </c>
      <c r="I72" s="71">
        <v>0</v>
      </c>
    </row>
    <row r="73" spans="1:9" s="197" customFormat="1" ht="25" customHeight="1" x14ac:dyDescent="0.4">
      <c r="A73" s="190">
        <v>22020604</v>
      </c>
      <c r="B73" s="211" t="s">
        <v>644</v>
      </c>
      <c r="C73" s="6"/>
      <c r="D73" s="91">
        <v>31912500</v>
      </c>
      <c r="E73" s="218" t="s">
        <v>234</v>
      </c>
      <c r="F73" s="70">
        <v>9360000</v>
      </c>
      <c r="G73" s="254">
        <v>12000000</v>
      </c>
      <c r="H73" s="70">
        <v>4500000</v>
      </c>
      <c r="I73" s="254">
        <v>12000000</v>
      </c>
    </row>
    <row r="74" spans="1:9" s="197" customFormat="1" ht="25" customHeight="1" x14ac:dyDescent="0.4">
      <c r="A74" s="219">
        <v>22020700</v>
      </c>
      <c r="B74" s="220"/>
      <c r="C74" s="18"/>
      <c r="D74" s="220"/>
      <c r="E74" s="221" t="s">
        <v>510</v>
      </c>
      <c r="F74" s="135"/>
      <c r="G74" s="254"/>
      <c r="H74" s="135"/>
      <c r="I74" s="254"/>
    </row>
    <row r="75" spans="1:9" s="197" customFormat="1" ht="25" customHeight="1" x14ac:dyDescent="0.4">
      <c r="A75" s="190">
        <v>22020711</v>
      </c>
      <c r="B75" s="211"/>
      <c r="C75" s="6"/>
      <c r="D75" s="91"/>
      <c r="E75" s="218" t="s">
        <v>670</v>
      </c>
      <c r="F75" s="70"/>
      <c r="G75" s="254"/>
      <c r="H75" s="70"/>
      <c r="I75" s="254"/>
    </row>
    <row r="76" spans="1:9" s="197" customFormat="1" ht="25" customHeight="1" x14ac:dyDescent="0.4">
      <c r="A76" s="219">
        <v>22021000</v>
      </c>
      <c r="B76" s="220"/>
      <c r="C76" s="18"/>
      <c r="D76" s="220"/>
      <c r="E76" s="153" t="s">
        <v>246</v>
      </c>
      <c r="F76" s="70"/>
      <c r="G76" s="254"/>
      <c r="H76" s="70"/>
      <c r="I76" s="254"/>
    </row>
    <row r="77" spans="1:9" s="197" customFormat="1" ht="25" customHeight="1" x14ac:dyDescent="0.4">
      <c r="A77" s="190">
        <v>22021001</v>
      </c>
      <c r="B77" s="211" t="s">
        <v>644</v>
      </c>
      <c r="C77" s="6"/>
      <c r="D77" s="91">
        <v>31912500</v>
      </c>
      <c r="E77" s="129" t="s">
        <v>247</v>
      </c>
      <c r="F77" s="70">
        <v>800000</v>
      </c>
      <c r="G77" s="254">
        <v>3000000</v>
      </c>
      <c r="H77" s="70">
        <v>1800000</v>
      </c>
      <c r="I77" s="254">
        <v>3000000</v>
      </c>
    </row>
    <row r="78" spans="1:9" s="197" customFormat="1" ht="25" customHeight="1" x14ac:dyDescent="0.4">
      <c r="A78" s="190">
        <v>22021002</v>
      </c>
      <c r="B78" s="211" t="s">
        <v>644</v>
      </c>
      <c r="C78" s="6"/>
      <c r="D78" s="91">
        <v>31912500</v>
      </c>
      <c r="E78" s="129" t="s">
        <v>248</v>
      </c>
      <c r="F78" s="70">
        <v>750000</v>
      </c>
      <c r="G78" s="254">
        <v>2000000</v>
      </c>
      <c r="H78" s="70">
        <v>700000</v>
      </c>
      <c r="I78" s="254">
        <v>2000000</v>
      </c>
    </row>
    <row r="79" spans="1:9" s="197" customFormat="1" ht="25" customHeight="1" x14ac:dyDescent="0.4">
      <c r="A79" s="190">
        <v>22021003</v>
      </c>
      <c r="B79" s="211" t="s">
        <v>644</v>
      </c>
      <c r="C79" s="6"/>
      <c r="D79" s="91">
        <v>31912500</v>
      </c>
      <c r="E79" s="129" t="s">
        <v>249</v>
      </c>
      <c r="F79" s="70">
        <v>1700000</v>
      </c>
      <c r="G79" s="254">
        <v>2000000</v>
      </c>
      <c r="H79" s="70">
        <v>1250000</v>
      </c>
      <c r="I79" s="254">
        <v>2000000</v>
      </c>
    </row>
    <row r="80" spans="1:9" s="197" customFormat="1" ht="25" customHeight="1" x14ac:dyDescent="0.4">
      <c r="A80" s="190">
        <v>22021011</v>
      </c>
      <c r="B80" s="211"/>
      <c r="C80" s="6"/>
      <c r="D80" s="91"/>
      <c r="E80" s="129" t="s">
        <v>221</v>
      </c>
      <c r="F80" s="70"/>
      <c r="G80" s="438"/>
      <c r="H80" s="70"/>
      <c r="I80" s="438"/>
    </row>
    <row r="81" spans="1:9" s="197" customFormat="1" ht="25" customHeight="1" x14ac:dyDescent="0.4">
      <c r="A81" s="219">
        <v>22040100</v>
      </c>
      <c r="B81" s="220"/>
      <c r="C81" s="18"/>
      <c r="D81" s="220"/>
      <c r="E81" s="153" t="s">
        <v>262</v>
      </c>
      <c r="F81" s="70"/>
      <c r="G81" s="70"/>
      <c r="H81" s="70"/>
      <c r="I81" s="70"/>
    </row>
    <row r="82" spans="1:9" s="197" customFormat="1" ht="25" customHeight="1" x14ac:dyDescent="0.4">
      <c r="A82" s="190">
        <v>22040109</v>
      </c>
      <c r="B82" s="211" t="s">
        <v>644</v>
      </c>
      <c r="C82" s="6"/>
      <c r="D82" s="91">
        <v>31912500</v>
      </c>
      <c r="E82" s="129" t="s">
        <v>263</v>
      </c>
      <c r="F82" s="70">
        <v>1700000</v>
      </c>
      <c r="G82" s="70"/>
      <c r="H82" s="70"/>
      <c r="I82" s="70">
        <v>1000000</v>
      </c>
    </row>
    <row r="83" spans="1:9" s="197" customFormat="1" ht="25" customHeight="1" x14ac:dyDescent="0.4">
      <c r="A83" s="219"/>
      <c r="B83" s="220"/>
      <c r="C83" s="18"/>
      <c r="D83" s="220"/>
      <c r="E83" s="158" t="s">
        <v>164</v>
      </c>
      <c r="F83" s="135">
        <f>SUM(F47:F61)</f>
        <v>74927704.409999996</v>
      </c>
      <c r="G83" s="135">
        <f>SUM(G47:G61)</f>
        <v>151953318.84</v>
      </c>
      <c r="H83" s="135">
        <f>SUM(H47:H61)</f>
        <v>112570747.02749999</v>
      </c>
      <c r="I83" s="135">
        <f>SUM(I47:I61)</f>
        <v>151903318.84</v>
      </c>
    </row>
    <row r="84" spans="1:9" s="197" customFormat="1" ht="25" customHeight="1" thickBot="1" x14ac:dyDescent="0.45">
      <c r="A84" s="194"/>
      <c r="B84" s="195"/>
      <c r="C84" s="10"/>
      <c r="D84" s="195"/>
      <c r="E84" s="196" t="s">
        <v>203</v>
      </c>
      <c r="F84" s="135">
        <f>SUM(F64:F82)</f>
        <v>24200000</v>
      </c>
      <c r="G84" s="135">
        <f>SUM(G64:G82)</f>
        <v>32000000</v>
      </c>
      <c r="H84" s="135">
        <f>SUM(H64:H82)</f>
        <v>17290000</v>
      </c>
      <c r="I84" s="135">
        <f>SUM(I64:I82)</f>
        <v>30000000</v>
      </c>
    </row>
    <row r="85" spans="1:9" s="197" customFormat="1" ht="25" customHeight="1" thickBot="1" x14ac:dyDescent="0.45">
      <c r="A85" s="222"/>
      <c r="B85" s="223"/>
      <c r="C85" s="19"/>
      <c r="D85" s="224"/>
      <c r="E85" s="225" t="s">
        <v>296</v>
      </c>
      <c r="F85" s="226">
        <f>F83+F84</f>
        <v>99127704.409999996</v>
      </c>
      <c r="G85" s="226">
        <f>G83+G84</f>
        <v>183953318.84</v>
      </c>
      <c r="H85" s="226">
        <f>H83+H84</f>
        <v>129860747.02749999</v>
      </c>
      <c r="I85" s="226">
        <f>I83+I84</f>
        <v>181903318.84</v>
      </c>
    </row>
    <row r="86" spans="1:9" s="197" customFormat="1" ht="25" customHeight="1" x14ac:dyDescent="0.45">
      <c r="A86" s="918" t="s">
        <v>845</v>
      </c>
      <c r="B86" s="919"/>
      <c r="C86" s="919"/>
      <c r="D86" s="919"/>
      <c r="E86" s="919"/>
      <c r="F86" s="919"/>
      <c r="G86" s="919"/>
      <c r="H86" s="919"/>
      <c r="I86" s="920"/>
    </row>
    <row r="87" spans="1:9" ht="18" x14ac:dyDescent="0.4">
      <c r="A87" s="909" t="s">
        <v>485</v>
      </c>
      <c r="B87" s="910"/>
      <c r="C87" s="910"/>
      <c r="D87" s="910"/>
      <c r="E87" s="910"/>
      <c r="F87" s="910"/>
      <c r="G87" s="910"/>
      <c r="H87" s="910"/>
      <c r="I87" s="911"/>
    </row>
    <row r="88" spans="1:9" ht="22.5" x14ac:dyDescent="0.45">
      <c r="A88" s="912" t="s">
        <v>952</v>
      </c>
      <c r="B88" s="913"/>
      <c r="C88" s="913"/>
      <c r="D88" s="913"/>
      <c r="E88" s="913"/>
      <c r="F88" s="913"/>
      <c r="G88" s="913"/>
      <c r="H88" s="913"/>
      <c r="I88" s="914"/>
    </row>
    <row r="89" spans="1:9" ht="20.5" thickBot="1" x14ac:dyDescent="0.45">
      <c r="A89" s="915" t="s">
        <v>279</v>
      </c>
      <c r="B89" s="916"/>
      <c r="C89" s="916"/>
      <c r="D89" s="916"/>
      <c r="E89" s="916"/>
      <c r="F89" s="916"/>
      <c r="G89" s="916"/>
      <c r="H89" s="916"/>
      <c r="I89" s="917"/>
    </row>
    <row r="90" spans="1:9" ht="24.75" customHeight="1" thickBot="1" x14ac:dyDescent="0.45">
      <c r="A90" s="933" t="s">
        <v>314</v>
      </c>
      <c r="B90" s="934"/>
      <c r="C90" s="934"/>
      <c r="D90" s="934"/>
      <c r="E90" s="934"/>
      <c r="F90" s="934"/>
      <c r="G90" s="934"/>
      <c r="H90" s="934"/>
      <c r="I90" s="935"/>
    </row>
    <row r="91" spans="1:9" s="197" customFormat="1" ht="29.25" customHeight="1" thickBot="1" x14ac:dyDescent="0.45">
      <c r="A91" s="4" t="s">
        <v>463</v>
      </c>
      <c r="B91" s="80" t="s">
        <v>456</v>
      </c>
      <c r="C91" s="4" t="s">
        <v>452</v>
      </c>
      <c r="D91" s="80" t="s">
        <v>455</v>
      </c>
      <c r="E91" s="185" t="s">
        <v>1</v>
      </c>
      <c r="F91" s="80" t="s">
        <v>853</v>
      </c>
      <c r="G91" s="80" t="s">
        <v>883</v>
      </c>
      <c r="H91" s="80" t="s">
        <v>884</v>
      </c>
      <c r="I91" s="80" t="s">
        <v>957</v>
      </c>
    </row>
    <row r="92" spans="1:9" s="175" customFormat="1" ht="39.75" customHeight="1" x14ac:dyDescent="0.35">
      <c r="A92" s="227">
        <v>20000000</v>
      </c>
      <c r="B92" s="228"/>
      <c r="C92" s="20"/>
      <c r="D92" s="228"/>
      <c r="E92" s="111" t="s">
        <v>163</v>
      </c>
      <c r="F92" s="229"/>
      <c r="G92" s="229"/>
      <c r="H92" s="229"/>
      <c r="I92" s="230"/>
    </row>
    <row r="93" spans="1:9" s="197" customFormat="1" ht="25" customHeight="1" x14ac:dyDescent="0.4">
      <c r="A93" s="206">
        <v>21000000</v>
      </c>
      <c r="B93" s="207"/>
      <c r="C93" s="14"/>
      <c r="D93" s="207"/>
      <c r="E93" s="84" t="s">
        <v>164</v>
      </c>
      <c r="F93" s="208"/>
      <c r="G93" s="208"/>
      <c r="H93" s="208"/>
      <c r="I93" s="209"/>
    </row>
    <row r="94" spans="1:9" s="197" customFormat="1" ht="25" customHeight="1" x14ac:dyDescent="0.4">
      <c r="A94" s="206">
        <v>21010000</v>
      </c>
      <c r="B94" s="207"/>
      <c r="C94" s="14"/>
      <c r="D94" s="207"/>
      <c r="E94" s="84" t="s">
        <v>165</v>
      </c>
      <c r="F94" s="208"/>
      <c r="G94" s="208"/>
      <c r="H94" s="208"/>
      <c r="I94" s="209"/>
    </row>
    <row r="95" spans="1:9" s="197" customFormat="1" ht="25" customHeight="1" x14ac:dyDescent="0.4">
      <c r="A95" s="210">
        <v>21010103</v>
      </c>
      <c r="B95" s="211" t="s">
        <v>644</v>
      </c>
      <c r="C95" s="15"/>
      <c r="D95" s="91">
        <v>31912500</v>
      </c>
      <c r="E95" s="92" t="s">
        <v>167</v>
      </c>
      <c r="F95" s="209">
        <v>1263358.44</v>
      </c>
      <c r="G95" s="209">
        <v>1814493.9162999999</v>
      </c>
      <c r="H95" s="209">
        <f>G95/12*9</f>
        <v>1360870.4372249998</v>
      </c>
      <c r="I95" s="209">
        <f>G95+(G95*1%)</f>
        <v>1832638.855463</v>
      </c>
    </row>
    <row r="96" spans="1:9" s="197" customFormat="1" ht="25" customHeight="1" x14ac:dyDescent="0.4">
      <c r="A96" s="210">
        <v>21010104</v>
      </c>
      <c r="B96" s="211"/>
      <c r="C96" s="15"/>
      <c r="D96" s="91"/>
      <c r="E96" s="92" t="s">
        <v>168</v>
      </c>
      <c r="F96" s="209"/>
      <c r="G96" s="209"/>
      <c r="H96" s="209"/>
      <c r="I96" s="209"/>
    </row>
    <row r="97" spans="1:13" s="197" customFormat="1" ht="25" customHeight="1" x14ac:dyDescent="0.4">
      <c r="A97" s="210">
        <v>21010105</v>
      </c>
      <c r="B97" s="211"/>
      <c r="C97" s="15"/>
      <c r="D97" s="91"/>
      <c r="E97" s="92" t="s">
        <v>169</v>
      </c>
      <c r="F97" s="209"/>
      <c r="G97" s="209"/>
      <c r="H97" s="209"/>
      <c r="I97" s="209"/>
    </row>
    <row r="98" spans="1:13" s="197" customFormat="1" ht="25" customHeight="1" x14ac:dyDescent="0.4">
      <c r="A98" s="210">
        <v>21010106</v>
      </c>
      <c r="B98" s="211"/>
      <c r="C98" s="15"/>
      <c r="D98" s="91"/>
      <c r="E98" s="92" t="s">
        <v>671</v>
      </c>
      <c r="F98" s="209"/>
      <c r="G98" s="209"/>
      <c r="H98" s="209"/>
      <c r="I98" s="209"/>
      <c r="M98" s="184"/>
    </row>
    <row r="99" spans="1:13" s="197" customFormat="1" ht="25" customHeight="1" x14ac:dyDescent="0.4">
      <c r="A99" s="231"/>
      <c r="B99" s="211"/>
      <c r="C99" s="15"/>
      <c r="D99" s="91"/>
      <c r="E99" s="92" t="s">
        <v>674</v>
      </c>
      <c r="F99" s="769"/>
      <c r="G99" s="769">
        <v>2514076</v>
      </c>
      <c r="H99" s="769">
        <v>0</v>
      </c>
      <c r="I99" s="770">
        <v>960000</v>
      </c>
    </row>
    <row r="100" spans="1:13" s="197" customFormat="1" ht="25" customHeight="1" x14ac:dyDescent="0.4">
      <c r="A100" s="206">
        <v>21020300</v>
      </c>
      <c r="B100" s="211"/>
      <c r="C100" s="14"/>
      <c r="D100" s="207"/>
      <c r="E100" s="84" t="s">
        <v>192</v>
      </c>
      <c r="F100" s="209"/>
      <c r="G100" s="209"/>
      <c r="H100" s="209"/>
      <c r="I100" s="209"/>
    </row>
    <row r="101" spans="1:13" s="197" customFormat="1" ht="25" customHeight="1" x14ac:dyDescent="0.4">
      <c r="A101" s="210">
        <v>21020301</v>
      </c>
      <c r="B101" s="211" t="s">
        <v>644</v>
      </c>
      <c r="C101" s="15"/>
      <c r="D101" s="91">
        <v>31912500</v>
      </c>
      <c r="E101" s="129" t="s">
        <v>177</v>
      </c>
      <c r="F101" s="209">
        <v>442175.45250000001</v>
      </c>
      <c r="G101" s="209">
        <v>648559.68300000008</v>
      </c>
      <c r="H101" s="209">
        <f t="shared" ref="H101:H109" si="3">G101/12*9</f>
        <v>486419.76225000003</v>
      </c>
      <c r="I101" s="209">
        <f>G101+(G101*1%)</f>
        <v>655045.27983000013</v>
      </c>
    </row>
    <row r="102" spans="1:13" s="197" customFormat="1" ht="25" customHeight="1" x14ac:dyDescent="0.4">
      <c r="A102" s="210">
        <v>21020302</v>
      </c>
      <c r="B102" s="211" t="s">
        <v>644</v>
      </c>
      <c r="C102" s="15"/>
      <c r="D102" s="91">
        <v>31912500</v>
      </c>
      <c r="E102" s="129" t="s">
        <v>178</v>
      </c>
      <c r="F102" s="209">
        <v>252671.685</v>
      </c>
      <c r="G102" s="209">
        <v>363323.36099999998</v>
      </c>
      <c r="H102" s="209">
        <f t="shared" si="3"/>
        <v>272492.52074999997</v>
      </c>
      <c r="I102" s="209">
        <f>G102+(G102*1%)</f>
        <v>366956.59460999997</v>
      </c>
    </row>
    <row r="103" spans="1:13" s="197" customFormat="1" ht="25" customHeight="1" x14ac:dyDescent="0.4">
      <c r="A103" s="210">
        <v>21020303</v>
      </c>
      <c r="B103" s="211" t="s">
        <v>644</v>
      </c>
      <c r="C103" s="15"/>
      <c r="D103" s="91">
        <v>31912500</v>
      </c>
      <c r="E103" s="129" t="s">
        <v>179</v>
      </c>
      <c r="F103" s="209">
        <v>14580</v>
      </c>
      <c r="G103" s="209">
        <v>12938.6252</v>
      </c>
      <c r="H103" s="209">
        <f t="shared" si="3"/>
        <v>9703.9688999999998</v>
      </c>
      <c r="I103" s="209">
        <f>G103+(G103*1%)</f>
        <v>13068.011452000001</v>
      </c>
    </row>
    <row r="104" spans="1:13" s="197" customFormat="1" ht="25" customHeight="1" x14ac:dyDescent="0.4">
      <c r="A104" s="210">
        <v>21020304</v>
      </c>
      <c r="B104" s="211" t="s">
        <v>644</v>
      </c>
      <c r="C104" s="15"/>
      <c r="D104" s="91">
        <v>31912500</v>
      </c>
      <c r="E104" s="129" t="s">
        <v>180</v>
      </c>
      <c r="F104" s="209">
        <v>63167.924999999996</v>
      </c>
      <c r="G104" s="209">
        <v>91663.762000000002</v>
      </c>
      <c r="H104" s="209">
        <f t="shared" si="3"/>
        <v>68747.821500000005</v>
      </c>
      <c r="I104" s="209">
        <f>G104+(G104*1%)</f>
        <v>92580.399619999997</v>
      </c>
    </row>
    <row r="105" spans="1:13" s="197" customFormat="1" ht="25" customHeight="1" x14ac:dyDescent="0.4">
      <c r="A105" s="210">
        <v>21020312</v>
      </c>
      <c r="B105" s="211" t="s">
        <v>644</v>
      </c>
      <c r="C105" s="15"/>
      <c r="D105" s="91">
        <v>31912500</v>
      </c>
      <c r="E105" s="129" t="s">
        <v>183</v>
      </c>
      <c r="F105" s="209">
        <v>0</v>
      </c>
      <c r="G105" s="209"/>
      <c r="H105" s="209">
        <f t="shared" si="3"/>
        <v>0</v>
      </c>
      <c r="I105" s="209"/>
    </row>
    <row r="106" spans="1:13" s="197" customFormat="1" ht="25" customHeight="1" x14ac:dyDescent="0.4">
      <c r="A106" s="210">
        <v>21020315</v>
      </c>
      <c r="B106" s="211" t="s">
        <v>644</v>
      </c>
      <c r="C106" s="15"/>
      <c r="D106" s="91">
        <v>31912500</v>
      </c>
      <c r="E106" s="129" t="s">
        <v>186</v>
      </c>
      <c r="F106" s="209">
        <v>59692.049999999996</v>
      </c>
      <c r="G106" s="209">
        <v>84475.147599999997</v>
      </c>
      <c r="H106" s="209">
        <f t="shared" si="3"/>
        <v>63356.360699999997</v>
      </c>
      <c r="I106" s="209">
        <f>G106+(G106*1%)</f>
        <v>85319.899076000002</v>
      </c>
    </row>
    <row r="107" spans="1:13" s="197" customFormat="1" ht="25" customHeight="1" x14ac:dyDescent="0.4">
      <c r="A107" s="210">
        <v>21020314</v>
      </c>
      <c r="B107" s="211" t="s">
        <v>644</v>
      </c>
      <c r="C107" s="15"/>
      <c r="D107" s="91">
        <v>31912500</v>
      </c>
      <c r="E107" s="129" t="s">
        <v>185</v>
      </c>
      <c r="F107" s="208">
        <v>412887.23999999993</v>
      </c>
      <c r="G107" s="209">
        <v>626852.21759999997</v>
      </c>
      <c r="H107" s="209">
        <f t="shared" si="3"/>
        <v>470139.16319999995</v>
      </c>
      <c r="I107" s="209">
        <f>G107+(G107*1%)</f>
        <v>633120.73977600003</v>
      </c>
    </row>
    <row r="108" spans="1:13" s="197" customFormat="1" ht="25" customHeight="1" x14ac:dyDescent="0.4">
      <c r="A108" s="210">
        <v>21020305</v>
      </c>
      <c r="B108" s="211" t="s">
        <v>644</v>
      </c>
      <c r="C108" s="15"/>
      <c r="D108" s="91">
        <v>31912500</v>
      </c>
      <c r="E108" s="129" t="s">
        <v>511</v>
      </c>
      <c r="F108" s="208">
        <v>568511.28</v>
      </c>
      <c r="G108" s="209">
        <v>797542.21759999997</v>
      </c>
      <c r="H108" s="209">
        <f t="shared" si="3"/>
        <v>598156.66319999995</v>
      </c>
      <c r="I108" s="209">
        <f>G108+(G108*1%)</f>
        <v>805517.63977599994</v>
      </c>
    </row>
    <row r="109" spans="1:13" s="197" customFormat="1" ht="25" customHeight="1" x14ac:dyDescent="0.4">
      <c r="A109" s="210">
        <v>21020306</v>
      </c>
      <c r="B109" s="211" t="s">
        <v>644</v>
      </c>
      <c r="C109" s="15"/>
      <c r="D109" s="91">
        <v>31912500</v>
      </c>
      <c r="E109" s="129" t="s">
        <v>182</v>
      </c>
      <c r="F109" s="208">
        <v>11340</v>
      </c>
      <c r="G109" s="209">
        <v>21432.300999999999</v>
      </c>
      <c r="H109" s="209">
        <f t="shared" si="3"/>
        <v>16074.22575</v>
      </c>
      <c r="I109" s="209">
        <f>G109+(G109*1%)</f>
        <v>21646.62401</v>
      </c>
    </row>
    <row r="110" spans="1:13" s="197" customFormat="1" ht="25" customHeight="1" x14ac:dyDescent="0.4">
      <c r="A110" s="210">
        <v>21020307</v>
      </c>
      <c r="B110" s="211"/>
      <c r="C110" s="15"/>
      <c r="D110" s="91"/>
      <c r="E110" s="129" t="s">
        <v>673</v>
      </c>
      <c r="F110" s="208"/>
      <c r="G110" s="209"/>
      <c r="H110" s="208"/>
      <c r="I110" s="209"/>
    </row>
    <row r="111" spans="1:13" s="197" customFormat="1" ht="25" customHeight="1" x14ac:dyDescent="0.4">
      <c r="A111" s="720">
        <v>22000000</v>
      </c>
      <c r="B111" s="721" t="s">
        <v>645</v>
      </c>
      <c r="C111" s="50"/>
      <c r="D111" s="626"/>
      <c r="E111" s="722" t="s">
        <v>201</v>
      </c>
      <c r="F111" s="723"/>
      <c r="G111" s="724"/>
      <c r="H111" s="723"/>
      <c r="I111" s="724"/>
    </row>
    <row r="112" spans="1:13" s="197" customFormat="1" ht="25" customHeight="1" x14ac:dyDescent="0.4">
      <c r="A112" s="720">
        <v>22010100</v>
      </c>
      <c r="B112" s="721" t="s">
        <v>784</v>
      </c>
      <c r="C112" s="50"/>
      <c r="D112" s="626"/>
      <c r="E112" s="725" t="s">
        <v>878</v>
      </c>
      <c r="F112" s="771"/>
      <c r="G112" s="715">
        <v>420000</v>
      </c>
      <c r="H112" s="769">
        <v>40000</v>
      </c>
      <c r="I112" s="715">
        <v>0</v>
      </c>
    </row>
    <row r="113" spans="1:9" s="197" customFormat="1" ht="25" customHeight="1" x14ac:dyDescent="0.4">
      <c r="A113" s="206">
        <v>22020000</v>
      </c>
      <c r="B113" s="207"/>
      <c r="C113" s="14"/>
      <c r="D113" s="207"/>
      <c r="E113" s="158" t="s">
        <v>203</v>
      </c>
      <c r="F113" s="208"/>
      <c r="G113" s="209"/>
      <c r="H113" s="208"/>
      <c r="I113" s="209"/>
    </row>
    <row r="114" spans="1:9" s="197" customFormat="1" ht="25" customHeight="1" x14ac:dyDescent="0.4">
      <c r="A114" s="206">
        <v>22020100</v>
      </c>
      <c r="B114" s="207"/>
      <c r="C114" s="14"/>
      <c r="D114" s="207"/>
      <c r="E114" s="158" t="s">
        <v>300</v>
      </c>
      <c r="F114" s="208"/>
      <c r="G114" s="209"/>
      <c r="H114" s="208"/>
      <c r="I114" s="209"/>
    </row>
    <row r="115" spans="1:9" s="197" customFormat="1" ht="25" customHeight="1" x14ac:dyDescent="0.4">
      <c r="A115" s="210">
        <v>22020101</v>
      </c>
      <c r="B115" s="211" t="s">
        <v>646</v>
      </c>
      <c r="C115" s="15"/>
      <c r="D115" s="91">
        <v>31912500</v>
      </c>
      <c r="E115" s="129" t="s">
        <v>312</v>
      </c>
      <c r="F115" s="209">
        <v>80000</v>
      </c>
      <c r="G115" s="209">
        <v>100000</v>
      </c>
      <c r="H115" s="208"/>
      <c r="I115" s="209">
        <v>100000</v>
      </c>
    </row>
    <row r="116" spans="1:9" s="197" customFormat="1" ht="25" customHeight="1" x14ac:dyDescent="0.4">
      <c r="A116" s="206">
        <v>22020300</v>
      </c>
      <c r="B116" s="207"/>
      <c r="C116" s="14"/>
      <c r="D116" s="207"/>
      <c r="E116" s="158" t="s">
        <v>313</v>
      </c>
      <c r="F116" s="209"/>
      <c r="G116" s="209"/>
      <c r="H116" s="208"/>
      <c r="I116" s="209"/>
    </row>
    <row r="117" spans="1:9" s="197" customFormat="1" ht="25" customHeight="1" x14ac:dyDescent="0.4">
      <c r="A117" s="210">
        <v>22020313</v>
      </c>
      <c r="B117" s="211"/>
      <c r="C117" s="15"/>
      <c r="D117" s="91"/>
      <c r="E117" s="129" t="s">
        <v>221</v>
      </c>
      <c r="F117" s="209"/>
      <c r="G117" s="209"/>
      <c r="H117" s="208"/>
      <c r="I117" s="209"/>
    </row>
    <row r="118" spans="1:9" s="197" customFormat="1" ht="25" customHeight="1" x14ac:dyDescent="0.4">
      <c r="A118" s="232">
        <v>2202020700</v>
      </c>
      <c r="B118" s="220"/>
      <c r="C118" s="18"/>
      <c r="D118" s="220"/>
      <c r="E118" s="153" t="s">
        <v>510</v>
      </c>
      <c r="F118" s="209"/>
      <c r="G118" s="209"/>
      <c r="H118" s="208"/>
      <c r="I118" s="209"/>
    </row>
    <row r="119" spans="1:9" s="197" customFormat="1" ht="25" customHeight="1" thickBot="1" x14ac:dyDescent="0.45">
      <c r="A119" s="456">
        <v>22020710</v>
      </c>
      <c r="B119" s="442" t="s">
        <v>644</v>
      </c>
      <c r="C119" s="41"/>
      <c r="D119" s="331">
        <v>31912500</v>
      </c>
      <c r="E119" s="138" t="s">
        <v>512</v>
      </c>
      <c r="F119" s="259">
        <v>450000</v>
      </c>
      <c r="G119" s="259">
        <v>1000000</v>
      </c>
      <c r="H119" s="260">
        <v>630000</v>
      </c>
      <c r="I119" s="259">
        <v>1000000</v>
      </c>
    </row>
    <row r="120" spans="1:9" s="197" customFormat="1" ht="25" customHeight="1" thickBot="1" x14ac:dyDescent="0.45">
      <c r="A120" s="450"/>
      <c r="B120" s="451"/>
      <c r="C120" s="452"/>
      <c r="D120" s="451"/>
      <c r="E120" s="453" t="s">
        <v>317</v>
      </c>
      <c r="F120" s="467">
        <f>SUM(F95:F110)</f>
        <v>3088384.0724999998</v>
      </c>
      <c r="G120" s="467">
        <f>SUM(G95:G112)</f>
        <v>7395357.2312999992</v>
      </c>
      <c r="H120" s="467">
        <f>SUM(H95:H110)</f>
        <v>3345960.9234750001</v>
      </c>
      <c r="I120" s="468">
        <f>SUM(I95:I112)</f>
        <v>5465894.0436130008</v>
      </c>
    </row>
    <row r="121" spans="1:9" s="197" customFormat="1" ht="25" customHeight="1" thickBot="1" x14ac:dyDescent="0.45">
      <c r="A121" s="445"/>
      <c r="B121" s="446"/>
      <c r="C121" s="447"/>
      <c r="D121" s="446"/>
      <c r="E121" s="448" t="s">
        <v>203</v>
      </c>
      <c r="F121" s="465">
        <f>SUM(F115:F119)</f>
        <v>530000</v>
      </c>
      <c r="G121" s="465">
        <f>SUM(G115:G119)</f>
        <v>1100000</v>
      </c>
      <c r="H121" s="465">
        <f>SUM(H115:H119)</f>
        <v>630000</v>
      </c>
      <c r="I121" s="465">
        <f>SUM(I115:I119)</f>
        <v>1100000</v>
      </c>
    </row>
    <row r="122" spans="1:9" s="197" customFormat="1" ht="25" customHeight="1" thickBot="1" x14ac:dyDescent="0.45">
      <c r="A122" s="235"/>
      <c r="B122" s="236"/>
      <c r="C122" s="21"/>
      <c r="D122" s="237"/>
      <c r="E122" s="238" t="s">
        <v>296</v>
      </c>
      <c r="F122" s="226">
        <f>F120+F121</f>
        <v>3618384.0724999998</v>
      </c>
      <c r="G122" s="226">
        <f>G120+G121</f>
        <v>8495357.2313000001</v>
      </c>
      <c r="H122" s="226">
        <f>H120+H121</f>
        <v>3975960.9234750001</v>
      </c>
      <c r="I122" s="226">
        <f>I120+I121</f>
        <v>6565894.0436130008</v>
      </c>
    </row>
    <row r="123" spans="1:9" s="197" customFormat="1" ht="25" customHeight="1" x14ac:dyDescent="0.45">
      <c r="A123" s="918" t="s">
        <v>845</v>
      </c>
      <c r="B123" s="919"/>
      <c r="C123" s="919"/>
      <c r="D123" s="919"/>
      <c r="E123" s="919"/>
      <c r="F123" s="919"/>
      <c r="G123" s="919"/>
      <c r="H123" s="919"/>
      <c r="I123" s="920"/>
    </row>
    <row r="124" spans="1:9" s="197" customFormat="1" ht="18" x14ac:dyDescent="0.4">
      <c r="A124" s="909" t="s">
        <v>485</v>
      </c>
      <c r="B124" s="910"/>
      <c r="C124" s="910"/>
      <c r="D124" s="910"/>
      <c r="E124" s="910"/>
      <c r="F124" s="910"/>
      <c r="G124" s="910"/>
      <c r="H124" s="910"/>
      <c r="I124" s="911"/>
    </row>
    <row r="125" spans="1:9" s="197" customFormat="1" ht="22.5" x14ac:dyDescent="0.45">
      <c r="A125" s="912" t="s">
        <v>952</v>
      </c>
      <c r="B125" s="913"/>
      <c r="C125" s="913"/>
      <c r="D125" s="913"/>
      <c r="E125" s="913"/>
      <c r="F125" s="913"/>
      <c r="G125" s="913"/>
      <c r="H125" s="913"/>
      <c r="I125" s="914"/>
    </row>
    <row r="126" spans="1:9" s="197" customFormat="1" ht="20.5" thickBot="1" x14ac:dyDescent="0.45">
      <c r="A126" s="915" t="s">
        <v>279</v>
      </c>
      <c r="B126" s="916"/>
      <c r="C126" s="916"/>
      <c r="D126" s="916"/>
      <c r="E126" s="916"/>
      <c r="F126" s="916"/>
      <c r="G126" s="916"/>
      <c r="H126" s="916"/>
      <c r="I126" s="917"/>
    </row>
    <row r="127" spans="1:9" s="197" customFormat="1" ht="20.25" customHeight="1" thickBot="1" x14ac:dyDescent="0.45">
      <c r="A127" s="933" t="s">
        <v>309</v>
      </c>
      <c r="B127" s="934"/>
      <c r="C127" s="934"/>
      <c r="D127" s="934"/>
      <c r="E127" s="934"/>
      <c r="F127" s="934"/>
      <c r="G127" s="934"/>
      <c r="H127" s="934"/>
      <c r="I127" s="935"/>
    </row>
    <row r="128" spans="1:9" s="197" customFormat="1" ht="36.5" thickBot="1" x14ac:dyDescent="0.45">
      <c r="A128" s="4" t="s">
        <v>463</v>
      </c>
      <c r="B128" s="80" t="s">
        <v>456</v>
      </c>
      <c r="C128" s="4" t="s">
        <v>452</v>
      </c>
      <c r="D128" s="80" t="s">
        <v>455</v>
      </c>
      <c r="E128" s="185" t="s">
        <v>1</v>
      </c>
      <c r="F128" s="80" t="s">
        <v>853</v>
      </c>
      <c r="G128" s="80" t="s">
        <v>883</v>
      </c>
      <c r="H128" s="80" t="s">
        <v>884</v>
      </c>
      <c r="I128" s="80" t="s">
        <v>957</v>
      </c>
    </row>
    <row r="129" spans="1:9" s="175" customFormat="1" ht="18" x14ac:dyDescent="0.35">
      <c r="A129" s="227">
        <v>20000000</v>
      </c>
      <c r="B129" s="228"/>
      <c r="C129" s="20"/>
      <c r="D129" s="228"/>
      <c r="E129" s="111" t="s">
        <v>163</v>
      </c>
      <c r="F129" s="229"/>
      <c r="G129" s="229"/>
      <c r="H129" s="229"/>
      <c r="I129" s="230"/>
    </row>
    <row r="130" spans="1:9" s="197" customFormat="1" ht="25" customHeight="1" x14ac:dyDescent="0.4">
      <c r="A130" s="206">
        <v>21000000</v>
      </c>
      <c r="B130" s="207"/>
      <c r="C130" s="14"/>
      <c r="D130" s="207"/>
      <c r="E130" s="84" t="s">
        <v>164</v>
      </c>
      <c r="F130" s="208"/>
      <c r="G130" s="208"/>
      <c r="H130" s="208"/>
      <c r="I130" s="209"/>
    </row>
    <row r="131" spans="1:9" s="197" customFormat="1" ht="25" customHeight="1" x14ac:dyDescent="0.4">
      <c r="A131" s="206">
        <v>21010000</v>
      </c>
      <c r="B131" s="207"/>
      <c r="C131" s="14"/>
      <c r="D131" s="207"/>
      <c r="E131" s="84" t="s">
        <v>165</v>
      </c>
      <c r="F131" s="208"/>
      <c r="G131" s="208"/>
      <c r="H131" s="208"/>
      <c r="I131" s="209"/>
    </row>
    <row r="132" spans="1:9" s="197" customFormat="1" ht="25" customHeight="1" x14ac:dyDescent="0.4">
      <c r="A132" s="210">
        <v>21010103</v>
      </c>
      <c r="B132" s="211" t="s">
        <v>644</v>
      </c>
      <c r="C132" s="15"/>
      <c r="D132" s="91">
        <v>31912500</v>
      </c>
      <c r="E132" s="92" t="s">
        <v>167</v>
      </c>
      <c r="F132" s="209">
        <v>1515605.94</v>
      </c>
      <c r="G132" s="209">
        <v>2107314.5</v>
      </c>
      <c r="H132" s="209">
        <f>G132/12*9</f>
        <v>1580485.875</v>
      </c>
      <c r="I132" s="209">
        <f>G132+(G132*1%)</f>
        <v>2128387.645</v>
      </c>
    </row>
    <row r="133" spans="1:9" s="197" customFormat="1" ht="25" customHeight="1" x14ac:dyDescent="0.4">
      <c r="A133" s="210">
        <v>21010104</v>
      </c>
      <c r="B133" s="211"/>
      <c r="C133" s="15"/>
      <c r="D133" s="91"/>
      <c r="E133" s="92" t="s">
        <v>168</v>
      </c>
      <c r="F133" s="209"/>
      <c r="G133" s="209"/>
      <c r="H133" s="209"/>
      <c r="I133" s="209"/>
    </row>
    <row r="134" spans="1:9" s="197" customFormat="1" ht="25" customHeight="1" x14ac:dyDescent="0.4">
      <c r="A134" s="210">
        <v>21010105</v>
      </c>
      <c r="B134" s="211"/>
      <c r="C134" s="15"/>
      <c r="D134" s="91"/>
      <c r="E134" s="92" t="s">
        <v>169</v>
      </c>
      <c r="F134" s="209"/>
      <c r="G134" s="209"/>
      <c r="H134" s="209"/>
      <c r="I134" s="209"/>
    </row>
    <row r="135" spans="1:9" s="197" customFormat="1" ht="25" customHeight="1" x14ac:dyDescent="0.4">
      <c r="A135" s="210">
        <v>21010106</v>
      </c>
      <c r="B135" s="211"/>
      <c r="C135" s="15"/>
      <c r="D135" s="91"/>
      <c r="E135" s="92" t="s">
        <v>170</v>
      </c>
      <c r="F135" s="209"/>
      <c r="G135" s="209"/>
      <c r="H135" s="209"/>
      <c r="I135" s="209"/>
    </row>
    <row r="136" spans="1:9" s="197" customFormat="1" ht="25" customHeight="1" x14ac:dyDescent="0.4">
      <c r="A136" s="231"/>
      <c r="B136" s="211"/>
      <c r="C136" s="15"/>
      <c r="D136" s="91"/>
      <c r="E136" s="92" t="s">
        <v>674</v>
      </c>
      <c r="F136" s="208"/>
      <c r="G136" s="208">
        <v>6537999.0899999999</v>
      </c>
      <c r="H136" s="209"/>
      <c r="I136" s="755">
        <v>1440000</v>
      </c>
    </row>
    <row r="137" spans="1:9" s="197" customFormat="1" ht="25" customHeight="1" x14ac:dyDescent="0.4">
      <c r="A137" s="206">
        <v>21020300</v>
      </c>
      <c r="B137" s="207"/>
      <c r="C137" s="14"/>
      <c r="D137" s="207"/>
      <c r="E137" s="84" t="s">
        <v>192</v>
      </c>
      <c r="F137" s="209"/>
      <c r="G137" s="209"/>
      <c r="H137" s="209"/>
      <c r="I137" s="209"/>
    </row>
    <row r="138" spans="1:9" s="197" customFormat="1" ht="25" customHeight="1" x14ac:dyDescent="0.4">
      <c r="A138" s="210">
        <v>21020301</v>
      </c>
      <c r="B138" s="211" t="s">
        <v>644</v>
      </c>
      <c r="C138" s="15"/>
      <c r="D138" s="91">
        <v>31912500</v>
      </c>
      <c r="E138" s="129" t="s">
        <v>177</v>
      </c>
      <c r="F138" s="209">
        <v>530462.07750000001</v>
      </c>
      <c r="G138" s="209">
        <v>722382.82519999996</v>
      </c>
      <c r="H138" s="209">
        <f t="shared" ref="H138:H146" si="4">G138/12*9</f>
        <v>541787.1189</v>
      </c>
      <c r="I138" s="209">
        <f t="shared" ref="I138:I143" si="5">G138+(G138*1%)</f>
        <v>729606.653452</v>
      </c>
    </row>
    <row r="139" spans="1:9" s="197" customFormat="1" ht="25" customHeight="1" x14ac:dyDescent="0.4">
      <c r="A139" s="210">
        <v>21020302</v>
      </c>
      <c r="B139" s="211" t="s">
        <v>644</v>
      </c>
      <c r="C139" s="15"/>
      <c r="D139" s="91">
        <v>31912500</v>
      </c>
      <c r="E139" s="129" t="s">
        <v>178</v>
      </c>
      <c r="F139" s="209">
        <v>303121.185</v>
      </c>
      <c r="G139" s="209">
        <v>408203.19580000004</v>
      </c>
      <c r="H139" s="209">
        <f t="shared" si="4"/>
        <v>306152.39685000008</v>
      </c>
      <c r="I139" s="209">
        <f t="shared" si="5"/>
        <v>412285.22775800002</v>
      </c>
    </row>
    <row r="140" spans="1:9" s="197" customFormat="1" ht="25" customHeight="1" x14ac:dyDescent="0.4">
      <c r="A140" s="210">
        <v>21020303</v>
      </c>
      <c r="B140" s="211" t="s">
        <v>644</v>
      </c>
      <c r="C140" s="15"/>
      <c r="D140" s="91">
        <v>31912500</v>
      </c>
      <c r="E140" s="129" t="s">
        <v>179</v>
      </c>
      <c r="F140" s="209">
        <v>20250</v>
      </c>
      <c r="G140" s="209">
        <v>27270</v>
      </c>
      <c r="H140" s="209">
        <f t="shared" si="4"/>
        <v>20452.5</v>
      </c>
      <c r="I140" s="209">
        <f t="shared" si="5"/>
        <v>27542.7</v>
      </c>
    </row>
    <row r="141" spans="1:9" s="197" customFormat="1" ht="25" customHeight="1" x14ac:dyDescent="0.4">
      <c r="A141" s="210">
        <v>21020304</v>
      </c>
      <c r="B141" s="211" t="s">
        <v>644</v>
      </c>
      <c r="C141" s="15"/>
      <c r="D141" s="91">
        <v>31912500</v>
      </c>
      <c r="E141" s="129" t="s">
        <v>180</v>
      </c>
      <c r="F141" s="209">
        <v>75780.345000000001</v>
      </c>
      <c r="G141" s="209">
        <v>102050.8646</v>
      </c>
      <c r="H141" s="209">
        <f t="shared" si="4"/>
        <v>76538.148450000008</v>
      </c>
      <c r="I141" s="209">
        <f t="shared" si="5"/>
        <v>103071.373246</v>
      </c>
    </row>
    <row r="142" spans="1:9" s="197" customFormat="1" ht="25" customHeight="1" x14ac:dyDescent="0.4">
      <c r="A142" s="210">
        <v>21020305</v>
      </c>
      <c r="B142" s="211" t="s">
        <v>644</v>
      </c>
      <c r="C142" s="15"/>
      <c r="D142" s="91">
        <v>31912500</v>
      </c>
      <c r="E142" s="129" t="s">
        <v>511</v>
      </c>
      <c r="F142" s="209">
        <v>294228.08999999997</v>
      </c>
      <c r="G142" s="209">
        <v>396227.16119999997</v>
      </c>
      <c r="H142" s="209">
        <f t="shared" si="4"/>
        <v>297170.37089999998</v>
      </c>
      <c r="I142" s="209">
        <f t="shared" si="5"/>
        <v>400189.43281199998</v>
      </c>
    </row>
    <row r="143" spans="1:9" s="197" customFormat="1" ht="25" customHeight="1" x14ac:dyDescent="0.4">
      <c r="A143" s="210">
        <v>21020306</v>
      </c>
      <c r="B143" s="211" t="s">
        <v>644</v>
      </c>
      <c r="C143" s="15"/>
      <c r="D143" s="91">
        <v>31912500</v>
      </c>
      <c r="E143" s="129" t="s">
        <v>182</v>
      </c>
      <c r="F143" s="209">
        <v>5670</v>
      </c>
      <c r="G143" s="209">
        <v>9716.6039999999994</v>
      </c>
      <c r="H143" s="209">
        <f t="shared" si="4"/>
        <v>7287.4529999999995</v>
      </c>
      <c r="I143" s="209">
        <f t="shared" si="5"/>
        <v>9813.7700399999994</v>
      </c>
    </row>
    <row r="144" spans="1:9" s="197" customFormat="1" ht="25" customHeight="1" x14ac:dyDescent="0.4">
      <c r="A144" s="210">
        <v>21020312</v>
      </c>
      <c r="B144" s="211"/>
      <c r="C144" s="15"/>
      <c r="D144" s="91"/>
      <c r="E144" s="129" t="s">
        <v>183</v>
      </c>
      <c r="F144" s="209">
        <v>0</v>
      </c>
      <c r="G144" s="209"/>
      <c r="H144" s="209">
        <f t="shared" si="4"/>
        <v>0</v>
      </c>
      <c r="I144" s="209"/>
    </row>
    <row r="145" spans="1:9" s="197" customFormat="1" ht="25" customHeight="1" x14ac:dyDescent="0.4">
      <c r="A145" s="210">
        <v>21020314</v>
      </c>
      <c r="B145" s="211" t="s">
        <v>644</v>
      </c>
      <c r="C145" s="15"/>
      <c r="D145" s="91">
        <v>31912500</v>
      </c>
      <c r="E145" s="129" t="s">
        <v>185</v>
      </c>
      <c r="F145" s="209">
        <v>206443.61999999997</v>
      </c>
      <c r="G145" s="209">
        <v>278010.74159999995</v>
      </c>
      <c r="H145" s="209">
        <f t="shared" si="4"/>
        <v>208508.05619999996</v>
      </c>
      <c r="I145" s="209">
        <f>G145+(G145*1%)</f>
        <v>280790.84901599993</v>
      </c>
    </row>
    <row r="146" spans="1:9" s="197" customFormat="1" ht="25" customHeight="1" x14ac:dyDescent="0.4">
      <c r="A146" s="210">
        <v>21020315</v>
      </c>
      <c r="B146" s="211" t="s">
        <v>644</v>
      </c>
      <c r="C146" s="15"/>
      <c r="D146" s="91">
        <v>31912500</v>
      </c>
      <c r="E146" s="129" t="s">
        <v>186</v>
      </c>
      <c r="F146" s="209">
        <v>138780.54</v>
      </c>
      <c r="G146" s="209">
        <v>186891.12719999999</v>
      </c>
      <c r="H146" s="209">
        <f t="shared" si="4"/>
        <v>140168.34539999999</v>
      </c>
      <c r="I146" s="209">
        <f>G146+(G146*1%)</f>
        <v>188760.03847199999</v>
      </c>
    </row>
    <row r="147" spans="1:9" s="197" customFormat="1" ht="25" customHeight="1" x14ac:dyDescent="0.4">
      <c r="A147" s="206">
        <v>21020400</v>
      </c>
      <c r="B147" s="207"/>
      <c r="C147" s="14"/>
      <c r="D147" s="207"/>
      <c r="E147" s="84" t="s">
        <v>193</v>
      </c>
      <c r="F147" s="208"/>
      <c r="G147" s="209"/>
      <c r="H147" s="209"/>
      <c r="I147" s="209"/>
    </row>
    <row r="148" spans="1:9" s="197" customFormat="1" ht="25" customHeight="1" x14ac:dyDescent="0.4">
      <c r="A148" s="210">
        <v>21020401</v>
      </c>
      <c r="B148" s="211"/>
      <c r="C148" s="15"/>
      <c r="D148" s="91"/>
      <c r="E148" s="129" t="s">
        <v>177</v>
      </c>
      <c r="F148" s="208"/>
      <c r="G148" s="209"/>
      <c r="H148" s="209"/>
      <c r="I148" s="209"/>
    </row>
    <row r="149" spans="1:9" s="197" customFormat="1" ht="25" customHeight="1" x14ac:dyDescent="0.4">
      <c r="A149" s="210">
        <v>21020402</v>
      </c>
      <c r="B149" s="211"/>
      <c r="C149" s="15"/>
      <c r="D149" s="91"/>
      <c r="E149" s="129" t="s">
        <v>178</v>
      </c>
      <c r="F149" s="208"/>
      <c r="G149" s="209"/>
      <c r="H149" s="209"/>
      <c r="I149" s="209"/>
    </row>
    <row r="150" spans="1:9" s="197" customFormat="1" ht="25" customHeight="1" x14ac:dyDescent="0.4">
      <c r="A150" s="210">
        <v>21020403</v>
      </c>
      <c r="B150" s="211"/>
      <c r="C150" s="15"/>
      <c r="D150" s="91"/>
      <c r="E150" s="129" t="s">
        <v>179</v>
      </c>
      <c r="F150" s="208"/>
      <c r="G150" s="209"/>
      <c r="H150" s="209"/>
      <c r="I150" s="209"/>
    </row>
    <row r="151" spans="1:9" s="197" customFormat="1" ht="25" customHeight="1" x14ac:dyDescent="0.4">
      <c r="A151" s="210">
        <v>21020404</v>
      </c>
      <c r="B151" s="211"/>
      <c r="C151" s="15"/>
      <c r="D151" s="91"/>
      <c r="E151" s="129" t="s">
        <v>180</v>
      </c>
      <c r="F151" s="208"/>
      <c r="G151" s="209"/>
      <c r="H151" s="209"/>
      <c r="I151" s="209"/>
    </row>
    <row r="152" spans="1:9" s="197" customFormat="1" ht="25" customHeight="1" x14ac:dyDescent="0.4">
      <c r="A152" s="210">
        <v>21020412</v>
      </c>
      <c r="B152" s="211"/>
      <c r="C152" s="15"/>
      <c r="D152" s="91"/>
      <c r="E152" s="129" t="s">
        <v>183</v>
      </c>
      <c r="F152" s="208"/>
      <c r="G152" s="209"/>
      <c r="H152" s="209"/>
      <c r="I152" s="209"/>
    </row>
    <row r="153" spans="1:9" s="197" customFormat="1" ht="25" customHeight="1" x14ac:dyDescent="0.4">
      <c r="A153" s="210">
        <v>21020415</v>
      </c>
      <c r="B153" s="211"/>
      <c r="C153" s="15"/>
      <c r="D153" s="91"/>
      <c r="E153" s="129" t="s">
        <v>186</v>
      </c>
      <c r="F153" s="208"/>
      <c r="G153" s="209"/>
      <c r="H153" s="209"/>
      <c r="I153" s="209"/>
    </row>
    <row r="154" spans="1:9" s="197" customFormat="1" ht="25" customHeight="1" x14ac:dyDescent="0.4">
      <c r="A154" s="206">
        <v>21020500</v>
      </c>
      <c r="B154" s="207"/>
      <c r="C154" s="14"/>
      <c r="D154" s="207"/>
      <c r="E154" s="84" t="s">
        <v>194</v>
      </c>
      <c r="F154" s="208"/>
      <c r="G154" s="209"/>
      <c r="H154" s="209"/>
      <c r="I154" s="209"/>
    </row>
    <row r="155" spans="1:9" s="197" customFormat="1" ht="25" customHeight="1" x14ac:dyDescent="0.4">
      <c r="A155" s="210">
        <v>21020501</v>
      </c>
      <c r="B155" s="211"/>
      <c r="C155" s="15"/>
      <c r="D155" s="91"/>
      <c r="E155" s="129" t="s">
        <v>177</v>
      </c>
      <c r="F155" s="208"/>
      <c r="G155" s="209"/>
      <c r="H155" s="209"/>
      <c r="I155" s="209"/>
    </row>
    <row r="156" spans="1:9" s="197" customFormat="1" ht="25" customHeight="1" x14ac:dyDescent="0.4">
      <c r="A156" s="210">
        <v>21020502</v>
      </c>
      <c r="B156" s="211"/>
      <c r="C156" s="15"/>
      <c r="D156" s="91"/>
      <c r="E156" s="129" t="s">
        <v>178</v>
      </c>
      <c r="F156" s="208"/>
      <c r="G156" s="209"/>
      <c r="H156" s="209"/>
      <c r="I156" s="209"/>
    </row>
    <row r="157" spans="1:9" s="197" customFormat="1" ht="25" customHeight="1" x14ac:dyDescent="0.4">
      <c r="A157" s="210">
        <v>21020503</v>
      </c>
      <c r="B157" s="211"/>
      <c r="C157" s="15"/>
      <c r="D157" s="91"/>
      <c r="E157" s="129" t="s">
        <v>179</v>
      </c>
      <c r="F157" s="208"/>
      <c r="G157" s="209"/>
      <c r="H157" s="209"/>
      <c r="I157" s="209"/>
    </row>
    <row r="158" spans="1:9" s="197" customFormat="1" ht="25" customHeight="1" x14ac:dyDescent="0.4">
      <c r="A158" s="210">
        <v>21020504</v>
      </c>
      <c r="B158" s="211"/>
      <c r="C158" s="15"/>
      <c r="D158" s="91"/>
      <c r="E158" s="129" t="s">
        <v>180</v>
      </c>
      <c r="F158" s="208"/>
      <c r="G158" s="209"/>
      <c r="H158" s="209"/>
      <c r="I158" s="209"/>
    </row>
    <row r="159" spans="1:9" s="197" customFormat="1" ht="25" customHeight="1" x14ac:dyDescent="0.4">
      <c r="A159" s="210">
        <v>21020512</v>
      </c>
      <c r="B159" s="211"/>
      <c r="C159" s="15"/>
      <c r="D159" s="91"/>
      <c r="E159" s="129" t="s">
        <v>183</v>
      </c>
      <c r="F159" s="208"/>
      <c r="G159" s="209"/>
      <c r="H159" s="209"/>
      <c r="I159" s="209"/>
    </row>
    <row r="160" spans="1:9" s="197" customFormat="1" ht="25" customHeight="1" x14ac:dyDescent="0.4">
      <c r="A160" s="210">
        <v>21020515</v>
      </c>
      <c r="B160" s="211"/>
      <c r="C160" s="15"/>
      <c r="D160" s="91"/>
      <c r="E160" s="129" t="s">
        <v>186</v>
      </c>
      <c r="F160" s="208"/>
      <c r="G160" s="209"/>
      <c r="H160" s="209"/>
      <c r="I160" s="209"/>
    </row>
    <row r="161" spans="1:9" s="197" customFormat="1" ht="25" customHeight="1" x14ac:dyDescent="0.4">
      <c r="A161" s="206">
        <v>21020600</v>
      </c>
      <c r="B161" s="239"/>
      <c r="C161" s="14"/>
      <c r="D161" s="220"/>
      <c r="E161" s="158" t="s">
        <v>195</v>
      </c>
      <c r="F161" s="208"/>
      <c r="G161" s="209"/>
      <c r="H161" s="208"/>
      <c r="I161" s="209"/>
    </row>
    <row r="162" spans="1:9" s="197" customFormat="1" ht="25" customHeight="1" x14ac:dyDescent="0.4">
      <c r="A162" s="434">
        <v>210220604</v>
      </c>
      <c r="B162" s="211" t="s">
        <v>644</v>
      </c>
      <c r="C162" s="123"/>
      <c r="D162" s="91">
        <v>31912500</v>
      </c>
      <c r="E162" s="129" t="s">
        <v>302</v>
      </c>
      <c r="F162" s="208">
        <v>8400000</v>
      </c>
      <c r="G162" s="209">
        <v>10000000</v>
      </c>
      <c r="H162" s="208">
        <v>5800000</v>
      </c>
      <c r="I162" s="209">
        <v>10000000</v>
      </c>
    </row>
    <row r="163" spans="1:9" s="197" customFormat="1" ht="25" customHeight="1" x14ac:dyDescent="0.4">
      <c r="A163" s="720">
        <v>22000000</v>
      </c>
      <c r="B163" s="721" t="s">
        <v>645</v>
      </c>
      <c r="C163" s="50"/>
      <c r="D163" s="626"/>
      <c r="E163" s="722" t="s">
        <v>201</v>
      </c>
      <c r="F163" s="723"/>
      <c r="G163" s="724"/>
      <c r="H163" s="723"/>
      <c r="I163" s="724"/>
    </row>
    <row r="164" spans="1:9" s="197" customFormat="1" ht="25" customHeight="1" x14ac:dyDescent="0.4">
      <c r="A164" s="720">
        <v>22010100</v>
      </c>
      <c r="B164" s="721" t="s">
        <v>784</v>
      </c>
      <c r="C164" s="50"/>
      <c r="D164" s="626"/>
      <c r="E164" s="725" t="s">
        <v>878</v>
      </c>
      <c r="F164" s="771"/>
      <c r="G164" s="715">
        <v>840000</v>
      </c>
      <c r="H164" s="771">
        <v>60000</v>
      </c>
      <c r="I164" s="715">
        <v>0</v>
      </c>
    </row>
    <row r="165" spans="1:9" s="197" customFormat="1" ht="25" customHeight="1" x14ac:dyDescent="0.4">
      <c r="A165" s="206">
        <v>22020000</v>
      </c>
      <c r="B165" s="207"/>
      <c r="C165" s="14"/>
      <c r="D165" s="207"/>
      <c r="E165" s="158" t="s">
        <v>203</v>
      </c>
      <c r="F165" s="208"/>
      <c r="G165" s="209"/>
      <c r="H165" s="208"/>
      <c r="I165" s="209"/>
    </row>
    <row r="166" spans="1:9" s="197" customFormat="1" ht="25" customHeight="1" x14ac:dyDescent="0.4">
      <c r="A166" s="206">
        <v>22020100</v>
      </c>
      <c r="B166" s="207"/>
      <c r="C166" s="14"/>
      <c r="D166" s="207"/>
      <c r="E166" s="158" t="s">
        <v>303</v>
      </c>
      <c r="F166" s="208"/>
      <c r="G166" s="209"/>
      <c r="H166" s="208"/>
      <c r="I166" s="209"/>
    </row>
    <row r="167" spans="1:9" s="197" customFormat="1" ht="25" customHeight="1" x14ac:dyDescent="0.4">
      <c r="A167" s="210">
        <v>22020102</v>
      </c>
      <c r="B167" s="211" t="s">
        <v>646</v>
      </c>
      <c r="C167" s="15"/>
      <c r="D167" s="91">
        <v>31912500</v>
      </c>
      <c r="E167" s="129" t="s">
        <v>304</v>
      </c>
      <c r="F167" s="208"/>
      <c r="G167" s="209">
        <v>150000</v>
      </c>
      <c r="H167" s="208">
        <v>80000</v>
      </c>
      <c r="I167" s="209">
        <v>150000</v>
      </c>
    </row>
    <row r="168" spans="1:9" s="197" customFormat="1" ht="25" customHeight="1" x14ac:dyDescent="0.4">
      <c r="A168" s="219">
        <v>22020300</v>
      </c>
      <c r="B168" s="220"/>
      <c r="C168" s="18"/>
      <c r="D168" s="220"/>
      <c r="E168" s="153" t="s">
        <v>212</v>
      </c>
      <c r="F168" s="208"/>
      <c r="G168" s="209"/>
      <c r="H168" s="208"/>
      <c r="I168" s="209"/>
    </row>
    <row r="169" spans="1:9" s="197" customFormat="1" ht="25" customHeight="1" x14ac:dyDescent="0.4">
      <c r="A169" s="190">
        <v>22020306</v>
      </c>
      <c r="B169" s="211" t="s">
        <v>644</v>
      </c>
      <c r="C169" s="6"/>
      <c r="D169" s="91">
        <v>31912500</v>
      </c>
      <c r="E169" s="218" t="s">
        <v>216</v>
      </c>
      <c r="F169" s="208">
        <v>300000</v>
      </c>
      <c r="G169" s="209">
        <v>500000</v>
      </c>
      <c r="H169" s="208">
        <v>250000</v>
      </c>
      <c r="I169" s="209">
        <v>500000</v>
      </c>
    </row>
    <row r="170" spans="1:9" s="197" customFormat="1" ht="25" customHeight="1" x14ac:dyDescent="0.4">
      <c r="A170" s="219">
        <v>22020600</v>
      </c>
      <c r="B170" s="211"/>
      <c r="C170" s="18"/>
      <c r="D170" s="220"/>
      <c r="E170" s="153" t="s">
        <v>231</v>
      </c>
      <c r="F170" s="208"/>
      <c r="G170" s="209"/>
      <c r="H170" s="208"/>
      <c r="I170" s="209"/>
    </row>
    <row r="171" spans="1:9" s="197" customFormat="1" ht="25" customHeight="1" x14ac:dyDescent="0.4">
      <c r="A171" s="751">
        <v>22020601</v>
      </c>
      <c r="B171" s="211" t="s">
        <v>644</v>
      </c>
      <c r="C171" s="6"/>
      <c r="D171" s="91">
        <v>31912500</v>
      </c>
      <c r="E171" s="165" t="s">
        <v>890</v>
      </c>
      <c r="F171" s="208">
        <v>15890000</v>
      </c>
      <c r="G171" s="799">
        <v>150000000</v>
      </c>
      <c r="H171" s="208">
        <v>150000000</v>
      </c>
      <c r="I171" s="209">
        <v>70000000</v>
      </c>
    </row>
    <row r="172" spans="1:9" ht="25" customHeight="1" x14ac:dyDescent="0.4">
      <c r="A172" s="190">
        <v>21020604</v>
      </c>
      <c r="B172" s="211" t="s">
        <v>644</v>
      </c>
      <c r="C172" s="6"/>
      <c r="D172" s="91">
        <v>31912500</v>
      </c>
      <c r="E172" s="218" t="s">
        <v>513</v>
      </c>
      <c r="F172" s="208">
        <v>1975000</v>
      </c>
      <c r="G172" s="209">
        <v>10000000</v>
      </c>
      <c r="H172" s="208">
        <v>5153500</v>
      </c>
      <c r="I172" s="209">
        <v>10000000</v>
      </c>
    </row>
    <row r="173" spans="1:9" s="197" customFormat="1" ht="25" customHeight="1" x14ac:dyDescent="0.4">
      <c r="A173" s="219">
        <v>22021000</v>
      </c>
      <c r="B173" s="220"/>
      <c r="C173" s="18"/>
      <c r="D173" s="220"/>
      <c r="E173" s="153" t="s">
        <v>246</v>
      </c>
      <c r="F173" s="208"/>
      <c r="G173" s="209"/>
      <c r="H173" s="208"/>
      <c r="I173" s="209"/>
    </row>
    <row r="174" spans="1:9" s="197" customFormat="1" ht="25" customHeight="1" thickBot="1" x14ac:dyDescent="0.45">
      <c r="A174" s="456">
        <v>22021003</v>
      </c>
      <c r="B174" s="442" t="s">
        <v>644</v>
      </c>
      <c r="C174" s="41"/>
      <c r="D174" s="331">
        <v>31912500</v>
      </c>
      <c r="E174" s="138" t="s">
        <v>249</v>
      </c>
      <c r="F174" s="260">
        <v>1890000</v>
      </c>
      <c r="G174" s="259">
        <v>3000000</v>
      </c>
      <c r="H174" s="260">
        <v>1212000</v>
      </c>
      <c r="I174" s="259">
        <v>3000000</v>
      </c>
    </row>
    <row r="175" spans="1:9" s="197" customFormat="1" ht="25" customHeight="1" thickBot="1" x14ac:dyDescent="0.45">
      <c r="A175" s="450"/>
      <c r="B175" s="451"/>
      <c r="C175" s="452"/>
      <c r="D175" s="451"/>
      <c r="E175" s="466" t="s">
        <v>164</v>
      </c>
      <c r="F175" s="454">
        <f>SUM(F132:F162)</f>
        <v>11490341.797499999</v>
      </c>
      <c r="G175" s="454">
        <f>SUM(G132:G164)</f>
        <v>21616066.1096</v>
      </c>
      <c r="H175" s="454">
        <f>SUM(H132:H162)</f>
        <v>8978550.2647000011</v>
      </c>
      <c r="I175" s="455">
        <f>SUM(I132:I164)</f>
        <v>15720447.689795999</v>
      </c>
    </row>
    <row r="176" spans="1:9" s="197" customFormat="1" ht="25" customHeight="1" thickBot="1" x14ac:dyDescent="0.45">
      <c r="A176" s="445"/>
      <c r="B176" s="446"/>
      <c r="C176" s="447"/>
      <c r="D176" s="446"/>
      <c r="E176" s="464" t="s">
        <v>203</v>
      </c>
      <c r="F176" s="449">
        <f>SUM(F167:F174)</f>
        <v>20055000</v>
      </c>
      <c r="G176" s="449">
        <f>SUM(G167:G174)</f>
        <v>163650000</v>
      </c>
      <c r="H176" s="449">
        <f>SUM(H167:H174)</f>
        <v>156695500</v>
      </c>
      <c r="I176" s="449">
        <f>SUM(I167:I174)</f>
        <v>83650000</v>
      </c>
    </row>
    <row r="177" spans="1:9" s="197" customFormat="1" ht="25" customHeight="1" thickBot="1" x14ac:dyDescent="0.45">
      <c r="A177" s="242"/>
      <c r="B177" s="243"/>
      <c r="C177" s="22"/>
      <c r="D177" s="244"/>
      <c r="E177" s="160" t="s">
        <v>296</v>
      </c>
      <c r="F177" s="245">
        <f>F175+F176</f>
        <v>31545341.797499999</v>
      </c>
      <c r="G177" s="245">
        <f>G175+G176</f>
        <v>185266066.10960001</v>
      </c>
      <c r="H177" s="245">
        <f>H175+H176</f>
        <v>165674050.2647</v>
      </c>
      <c r="I177" s="245">
        <f>I175+I176</f>
        <v>99370447.689796001</v>
      </c>
    </row>
    <row r="178" spans="1:9" s="197" customFormat="1" ht="25" customHeight="1" x14ac:dyDescent="0.45">
      <c r="A178" s="918" t="s">
        <v>845</v>
      </c>
      <c r="B178" s="919"/>
      <c r="C178" s="919"/>
      <c r="D178" s="919"/>
      <c r="E178" s="919"/>
      <c r="F178" s="919"/>
      <c r="G178" s="919"/>
      <c r="H178" s="919"/>
      <c r="I178" s="920"/>
    </row>
    <row r="179" spans="1:9" s="197" customFormat="1" ht="18" x14ac:dyDescent="0.4">
      <c r="A179" s="909" t="s">
        <v>485</v>
      </c>
      <c r="B179" s="910"/>
      <c r="C179" s="910"/>
      <c r="D179" s="910"/>
      <c r="E179" s="910"/>
      <c r="F179" s="910"/>
      <c r="G179" s="910"/>
      <c r="H179" s="910"/>
      <c r="I179" s="911"/>
    </row>
    <row r="180" spans="1:9" s="197" customFormat="1" ht="25" customHeight="1" x14ac:dyDescent="0.45">
      <c r="A180" s="912" t="s">
        <v>952</v>
      </c>
      <c r="B180" s="913"/>
      <c r="C180" s="913"/>
      <c r="D180" s="913"/>
      <c r="E180" s="913"/>
      <c r="F180" s="913"/>
      <c r="G180" s="913"/>
      <c r="H180" s="913"/>
      <c r="I180" s="914"/>
    </row>
    <row r="181" spans="1:9" s="197" customFormat="1" ht="25" customHeight="1" thickBot="1" x14ac:dyDescent="0.45">
      <c r="A181" s="915" t="s">
        <v>279</v>
      </c>
      <c r="B181" s="916"/>
      <c r="C181" s="916"/>
      <c r="D181" s="916"/>
      <c r="E181" s="916"/>
      <c r="F181" s="916"/>
      <c r="G181" s="916"/>
      <c r="H181" s="916"/>
      <c r="I181" s="917"/>
    </row>
    <row r="182" spans="1:9" s="197" customFormat="1" ht="21" customHeight="1" thickBot="1" x14ac:dyDescent="0.45">
      <c r="A182" s="927" t="s">
        <v>385</v>
      </c>
      <c r="B182" s="928"/>
      <c r="C182" s="928"/>
      <c r="D182" s="928"/>
      <c r="E182" s="928"/>
      <c r="F182" s="928"/>
      <c r="G182" s="928"/>
      <c r="H182" s="928"/>
      <c r="I182" s="929"/>
    </row>
    <row r="183" spans="1:9" s="197" customFormat="1" ht="25" customHeight="1" thickBot="1" x14ac:dyDescent="0.45">
      <c r="A183" s="4" t="s">
        <v>463</v>
      </c>
      <c r="B183" s="80" t="s">
        <v>456</v>
      </c>
      <c r="C183" s="4" t="s">
        <v>452</v>
      </c>
      <c r="D183" s="80" t="s">
        <v>455</v>
      </c>
      <c r="E183" s="185" t="s">
        <v>1</v>
      </c>
      <c r="F183" s="80" t="s">
        <v>853</v>
      </c>
      <c r="G183" s="80" t="s">
        <v>883</v>
      </c>
      <c r="H183" s="80" t="s">
        <v>884</v>
      </c>
      <c r="I183" s="80" t="s">
        <v>957</v>
      </c>
    </row>
    <row r="184" spans="1:9" s="175" customFormat="1" ht="18" x14ac:dyDescent="0.35">
      <c r="A184" s="246">
        <v>11101300100</v>
      </c>
      <c r="B184" s="211" t="s">
        <v>644</v>
      </c>
      <c r="C184" s="23"/>
      <c r="D184" s="91">
        <v>31912500</v>
      </c>
      <c r="E184" s="247" t="s">
        <v>363</v>
      </c>
      <c r="F184" s="248">
        <f>F226</f>
        <v>4684650.03</v>
      </c>
      <c r="G184" s="248">
        <f>G226</f>
        <v>12741298.579999998</v>
      </c>
      <c r="H184" s="248">
        <f>H226</f>
        <v>8441673.9350000005</v>
      </c>
      <c r="I184" s="248">
        <f>I226</f>
        <v>8976200.0399999991</v>
      </c>
    </row>
    <row r="185" spans="1:9" s="197" customFormat="1" ht="25" customHeight="1" thickBot="1" x14ac:dyDescent="0.45">
      <c r="A185" s="190">
        <v>11101300101</v>
      </c>
      <c r="B185" s="211" t="s">
        <v>644</v>
      </c>
      <c r="C185" s="6"/>
      <c r="D185" s="91">
        <v>31912500</v>
      </c>
      <c r="E185" s="249" t="s">
        <v>503</v>
      </c>
      <c r="F185" s="191">
        <f>F259</f>
        <v>1560000</v>
      </c>
      <c r="G185" s="191">
        <f>G259</f>
        <v>2000000</v>
      </c>
      <c r="H185" s="191">
        <f>H259</f>
        <v>1200000</v>
      </c>
      <c r="I185" s="191">
        <f>I259</f>
        <v>3000000</v>
      </c>
    </row>
    <row r="186" spans="1:9" s="197" customFormat="1" ht="25" customHeight="1" thickBot="1" x14ac:dyDescent="0.45">
      <c r="A186" s="8"/>
      <c r="B186" s="250"/>
      <c r="C186" s="24"/>
      <c r="D186" s="250"/>
      <c r="E186" s="251" t="s">
        <v>296</v>
      </c>
      <c r="F186" s="199">
        <f>F184+F185</f>
        <v>6244650.0300000003</v>
      </c>
      <c r="G186" s="199">
        <f>G184+G185</f>
        <v>14741298.579999998</v>
      </c>
      <c r="H186" s="199">
        <f>H184+H185</f>
        <v>9641673.9350000005</v>
      </c>
      <c r="I186" s="199">
        <f>I184+I185</f>
        <v>11976200.039999999</v>
      </c>
    </row>
    <row r="187" spans="1:9" s="197" customFormat="1" ht="25" customHeight="1" thickBot="1" x14ac:dyDescent="0.45">
      <c r="A187" s="945" t="s">
        <v>504</v>
      </c>
      <c r="B187" s="946"/>
      <c r="C187" s="946"/>
      <c r="D187" s="946"/>
      <c r="E187" s="946"/>
      <c r="F187" s="946"/>
      <c r="G187" s="946"/>
      <c r="H187" s="946"/>
      <c r="I187" s="947"/>
    </row>
    <row r="188" spans="1:9" s="197" customFormat="1" ht="25" customHeight="1" x14ac:dyDescent="0.4">
      <c r="A188" s="192"/>
      <c r="B188" s="193"/>
      <c r="C188" s="9"/>
      <c r="D188" s="193"/>
      <c r="E188" s="252" t="s">
        <v>164</v>
      </c>
      <c r="F188" s="200">
        <f t="shared" ref="F188:I189" si="6">F224+F257</f>
        <v>3034650.0300000003</v>
      </c>
      <c r="G188" s="200">
        <f t="shared" si="6"/>
        <v>9241298.5799999982</v>
      </c>
      <c r="H188" s="200">
        <f t="shared" si="6"/>
        <v>6930973.9350000005</v>
      </c>
      <c r="I188" s="200">
        <f t="shared" si="6"/>
        <v>6476200.04</v>
      </c>
    </row>
    <row r="189" spans="1:9" s="197" customFormat="1" ht="25" customHeight="1" thickBot="1" x14ac:dyDescent="0.45">
      <c r="A189" s="194"/>
      <c r="B189" s="195"/>
      <c r="C189" s="10"/>
      <c r="D189" s="195"/>
      <c r="E189" s="253" t="s">
        <v>506</v>
      </c>
      <c r="F189" s="201">
        <f t="shared" si="6"/>
        <v>3210000</v>
      </c>
      <c r="G189" s="201">
        <f t="shared" si="6"/>
        <v>5500000</v>
      </c>
      <c r="H189" s="201">
        <f t="shared" si="6"/>
        <v>2710700</v>
      </c>
      <c r="I189" s="201">
        <f t="shared" si="6"/>
        <v>5500000</v>
      </c>
    </row>
    <row r="190" spans="1:9" s="197" customFormat="1" ht="25" customHeight="1" thickBot="1" x14ac:dyDescent="0.45">
      <c r="A190" s="8"/>
      <c r="B190" s="250"/>
      <c r="C190" s="24"/>
      <c r="D190" s="250"/>
      <c r="E190" s="251" t="s">
        <v>296</v>
      </c>
      <c r="F190" s="199">
        <f>F188+F189</f>
        <v>6244650.0300000003</v>
      </c>
      <c r="G190" s="199">
        <f>G188+G189</f>
        <v>14741298.579999998</v>
      </c>
      <c r="H190" s="199">
        <f>H188+H189</f>
        <v>9641673.9350000005</v>
      </c>
      <c r="I190" s="199">
        <f>I188+I189</f>
        <v>11976200.039999999</v>
      </c>
    </row>
    <row r="191" spans="1:9" s="197" customFormat="1" ht="25" customHeight="1" x14ac:dyDescent="0.45">
      <c r="A191" s="918" t="s">
        <v>845</v>
      </c>
      <c r="B191" s="919"/>
      <c r="C191" s="919"/>
      <c r="D191" s="919"/>
      <c r="E191" s="919"/>
      <c r="F191" s="919"/>
      <c r="G191" s="919"/>
      <c r="H191" s="919"/>
      <c r="I191" s="920"/>
    </row>
    <row r="192" spans="1:9" s="197" customFormat="1" ht="18" x14ac:dyDescent="0.4">
      <c r="A192" s="909" t="s">
        <v>485</v>
      </c>
      <c r="B192" s="910"/>
      <c r="C192" s="910"/>
      <c r="D192" s="910"/>
      <c r="E192" s="910"/>
      <c r="F192" s="910"/>
      <c r="G192" s="910"/>
      <c r="H192" s="910"/>
      <c r="I192" s="911"/>
    </row>
    <row r="193" spans="1:9" s="197" customFormat="1" ht="22.5" x14ac:dyDescent="0.45">
      <c r="A193" s="912" t="s">
        <v>952</v>
      </c>
      <c r="B193" s="913"/>
      <c r="C193" s="913"/>
      <c r="D193" s="913"/>
      <c r="E193" s="913"/>
      <c r="F193" s="913"/>
      <c r="G193" s="913"/>
      <c r="H193" s="913"/>
      <c r="I193" s="914"/>
    </row>
    <row r="194" spans="1:9" s="197" customFormat="1" ht="20.5" thickBot="1" x14ac:dyDescent="0.45">
      <c r="A194" s="915" t="s">
        <v>279</v>
      </c>
      <c r="B194" s="916"/>
      <c r="C194" s="916"/>
      <c r="D194" s="916"/>
      <c r="E194" s="916"/>
      <c r="F194" s="916"/>
      <c r="G194" s="916"/>
      <c r="H194" s="916"/>
      <c r="I194" s="917"/>
    </row>
    <row r="195" spans="1:9" s="197" customFormat="1" ht="21" customHeight="1" thickBot="1" x14ac:dyDescent="0.45">
      <c r="A195" s="906" t="s">
        <v>417</v>
      </c>
      <c r="B195" s="907"/>
      <c r="C195" s="907"/>
      <c r="D195" s="907"/>
      <c r="E195" s="907"/>
      <c r="F195" s="907"/>
      <c r="G195" s="907"/>
      <c r="H195" s="907"/>
      <c r="I195" s="908"/>
    </row>
    <row r="196" spans="1:9" s="197" customFormat="1" ht="36.5" thickBot="1" x14ac:dyDescent="0.45">
      <c r="A196" s="4" t="s">
        <v>463</v>
      </c>
      <c r="B196" s="80" t="s">
        <v>456</v>
      </c>
      <c r="C196" s="4" t="s">
        <v>452</v>
      </c>
      <c r="D196" s="80" t="s">
        <v>455</v>
      </c>
      <c r="E196" s="185" t="s">
        <v>1</v>
      </c>
      <c r="F196" s="80" t="s">
        <v>853</v>
      </c>
      <c r="G196" s="80" t="s">
        <v>883</v>
      </c>
      <c r="H196" s="80" t="s">
        <v>884</v>
      </c>
      <c r="I196" s="80" t="s">
        <v>957</v>
      </c>
    </row>
    <row r="197" spans="1:9" s="175" customFormat="1" ht="18" x14ac:dyDescent="0.35">
      <c r="A197" s="202">
        <v>20000000</v>
      </c>
      <c r="B197" s="203"/>
      <c r="C197" s="13"/>
      <c r="D197" s="203"/>
      <c r="E197" s="126" t="s">
        <v>163</v>
      </c>
      <c r="F197" s="204"/>
      <c r="G197" s="204"/>
      <c r="H197" s="204"/>
      <c r="I197" s="205"/>
    </row>
    <row r="198" spans="1:9" s="197" customFormat="1" ht="25" customHeight="1" x14ac:dyDescent="0.4">
      <c r="A198" s="206">
        <v>21000000</v>
      </c>
      <c r="B198" s="207"/>
      <c r="C198" s="14"/>
      <c r="D198" s="207"/>
      <c r="E198" s="84" t="s">
        <v>164</v>
      </c>
      <c r="F198" s="208"/>
      <c r="G198" s="208"/>
      <c r="H198" s="208"/>
      <c r="I198" s="209"/>
    </row>
    <row r="199" spans="1:9" s="197" customFormat="1" ht="25" customHeight="1" x14ac:dyDescent="0.4">
      <c r="A199" s="206">
        <v>21010000</v>
      </c>
      <c r="B199" s="207"/>
      <c r="C199" s="14"/>
      <c r="D199" s="207"/>
      <c r="E199" s="84" t="s">
        <v>165</v>
      </c>
      <c r="F199" s="208"/>
      <c r="G199" s="208"/>
      <c r="H199" s="208"/>
      <c r="I199" s="209"/>
    </row>
    <row r="200" spans="1:9" s="197" customFormat="1" ht="25" customHeight="1" x14ac:dyDescent="0.4">
      <c r="A200" s="210">
        <v>21010102</v>
      </c>
      <c r="B200" s="211" t="s">
        <v>644</v>
      </c>
      <c r="C200" s="15"/>
      <c r="D200" s="91">
        <v>31912500</v>
      </c>
      <c r="E200" s="92" t="s">
        <v>166</v>
      </c>
      <c r="F200" s="254">
        <v>606750</v>
      </c>
      <c r="G200" s="254">
        <v>811000</v>
      </c>
      <c r="H200" s="209">
        <f>G200/12*9</f>
        <v>608250</v>
      </c>
      <c r="I200" s="254">
        <v>811000</v>
      </c>
    </row>
    <row r="201" spans="1:9" s="197" customFormat="1" ht="25" customHeight="1" x14ac:dyDescent="0.4">
      <c r="A201" s="206">
        <v>21020200</v>
      </c>
      <c r="B201" s="207"/>
      <c r="C201" s="14"/>
      <c r="D201" s="207"/>
      <c r="E201" s="84" t="s">
        <v>191</v>
      </c>
      <c r="F201" s="209">
        <v>0</v>
      </c>
      <c r="G201" s="209"/>
      <c r="H201" s="209">
        <f t="shared" ref="H201:H209" si="7">G201/12*9</f>
        <v>0</v>
      </c>
      <c r="I201" s="209"/>
    </row>
    <row r="202" spans="1:9" s="197" customFormat="1" ht="40.5" customHeight="1" x14ac:dyDescent="0.4">
      <c r="A202" s="210">
        <v>21200201</v>
      </c>
      <c r="B202" s="211" t="s">
        <v>644</v>
      </c>
      <c r="C202" s="15"/>
      <c r="D202" s="133"/>
      <c r="E202" s="92" t="s">
        <v>428</v>
      </c>
      <c r="F202" s="209">
        <v>0</v>
      </c>
      <c r="G202" s="209"/>
      <c r="H202" s="209">
        <f t="shared" si="7"/>
        <v>0</v>
      </c>
      <c r="I202" s="209"/>
    </row>
    <row r="203" spans="1:9" s="197" customFormat="1" ht="25" customHeight="1" x14ac:dyDescent="0.4">
      <c r="A203" s="210">
        <v>21200204</v>
      </c>
      <c r="B203" s="211" t="s">
        <v>644</v>
      </c>
      <c r="C203" s="15"/>
      <c r="D203" s="91">
        <v>31912500</v>
      </c>
      <c r="E203" s="129" t="s">
        <v>180</v>
      </c>
      <c r="F203" s="209">
        <v>182092.5</v>
      </c>
      <c r="G203" s="209">
        <v>242790</v>
      </c>
      <c r="H203" s="209">
        <f t="shared" si="7"/>
        <v>182092.5</v>
      </c>
      <c r="I203" s="209">
        <v>242790</v>
      </c>
    </row>
    <row r="204" spans="1:9" s="197" customFormat="1" ht="25" customHeight="1" x14ac:dyDescent="0.4">
      <c r="A204" s="210">
        <v>21200206</v>
      </c>
      <c r="B204" s="211" t="s">
        <v>644</v>
      </c>
      <c r="C204" s="15"/>
      <c r="D204" s="91">
        <v>31912500</v>
      </c>
      <c r="E204" s="129" t="s">
        <v>182</v>
      </c>
      <c r="F204" s="209">
        <v>182092.5</v>
      </c>
      <c r="G204" s="209">
        <v>242790</v>
      </c>
      <c r="H204" s="209">
        <f t="shared" si="7"/>
        <v>182092.5</v>
      </c>
      <c r="I204" s="209">
        <v>242790</v>
      </c>
    </row>
    <row r="205" spans="1:9" s="197" customFormat="1" ht="25" customHeight="1" x14ac:dyDescent="0.4">
      <c r="A205" s="210">
        <v>21200210</v>
      </c>
      <c r="B205" s="211" t="s">
        <v>644</v>
      </c>
      <c r="C205" s="15"/>
      <c r="D205" s="91">
        <v>31912500</v>
      </c>
      <c r="E205" s="129" t="s">
        <v>424</v>
      </c>
      <c r="F205" s="209">
        <v>1820925</v>
      </c>
      <c r="G205" s="209">
        <v>2427900</v>
      </c>
      <c r="H205" s="209">
        <f t="shared" si="7"/>
        <v>1820925</v>
      </c>
      <c r="I205" s="209">
        <v>2427900</v>
      </c>
    </row>
    <row r="206" spans="1:9" s="197" customFormat="1" ht="25" customHeight="1" x14ac:dyDescent="0.4">
      <c r="A206" s="210">
        <v>21200212</v>
      </c>
      <c r="B206" s="211" t="s">
        <v>644</v>
      </c>
      <c r="C206" s="15"/>
      <c r="D206" s="91">
        <v>31912500</v>
      </c>
      <c r="E206" s="129" t="s">
        <v>183</v>
      </c>
      <c r="F206" s="209">
        <v>0</v>
      </c>
      <c r="G206" s="209">
        <v>2765098.54</v>
      </c>
      <c r="H206" s="209">
        <f t="shared" si="7"/>
        <v>2073823.905</v>
      </c>
      <c r="I206" s="209"/>
    </row>
    <row r="207" spans="1:9" s="197" customFormat="1" ht="25" customHeight="1" x14ac:dyDescent="0.4">
      <c r="A207" s="210">
        <v>21200214</v>
      </c>
      <c r="B207" s="211" t="s">
        <v>644</v>
      </c>
      <c r="C207" s="15"/>
      <c r="D207" s="91">
        <v>31912500</v>
      </c>
      <c r="E207" s="129" t="s">
        <v>816</v>
      </c>
      <c r="F207" s="209">
        <v>0</v>
      </c>
      <c r="G207" s="209">
        <v>2427900</v>
      </c>
      <c r="H207" s="209">
        <f t="shared" si="7"/>
        <v>1820925</v>
      </c>
      <c r="I207" s="209">
        <v>2427900</v>
      </c>
    </row>
    <row r="208" spans="1:9" s="197" customFormat="1" ht="25" customHeight="1" x14ac:dyDescent="0.4">
      <c r="A208" s="210">
        <v>21200217</v>
      </c>
      <c r="B208" s="211" t="s">
        <v>644</v>
      </c>
      <c r="C208" s="15"/>
      <c r="D208" s="91">
        <v>31912500</v>
      </c>
      <c r="E208" s="129" t="s">
        <v>187</v>
      </c>
      <c r="F208" s="209">
        <v>91046.25</v>
      </c>
      <c r="G208" s="209">
        <v>121395</v>
      </c>
      <c r="H208" s="209">
        <f t="shared" si="7"/>
        <v>91046.25</v>
      </c>
      <c r="I208" s="209">
        <v>121395</v>
      </c>
    </row>
    <row r="209" spans="1:9" s="197" customFormat="1" ht="25" customHeight="1" x14ac:dyDescent="0.4">
      <c r="A209" s="210">
        <v>21200228</v>
      </c>
      <c r="B209" s="211" t="s">
        <v>644</v>
      </c>
      <c r="C209" s="15"/>
      <c r="D209" s="91">
        <v>31912500</v>
      </c>
      <c r="E209" s="129" t="s">
        <v>502</v>
      </c>
      <c r="F209" s="209">
        <v>151743.78000000003</v>
      </c>
      <c r="G209" s="209">
        <v>202425.04</v>
      </c>
      <c r="H209" s="209">
        <f t="shared" si="7"/>
        <v>151818.78</v>
      </c>
      <c r="I209" s="209">
        <v>202425.04</v>
      </c>
    </row>
    <row r="210" spans="1:9" s="197" customFormat="1" ht="25" customHeight="1" x14ac:dyDescent="0.4">
      <c r="A210" s="219">
        <v>22020000</v>
      </c>
      <c r="B210" s="220"/>
      <c r="C210" s="18"/>
      <c r="D210" s="220"/>
      <c r="E210" s="153" t="s">
        <v>203</v>
      </c>
      <c r="F210" s="208"/>
      <c r="G210" s="209"/>
      <c r="H210" s="209"/>
      <c r="I210" s="209"/>
    </row>
    <row r="211" spans="1:9" s="197" customFormat="1" ht="25" customHeight="1" x14ac:dyDescent="0.4">
      <c r="A211" s="219">
        <v>22020100</v>
      </c>
      <c r="B211" s="211"/>
      <c r="C211" s="18"/>
      <c r="D211" s="220"/>
      <c r="E211" s="153" t="s">
        <v>204</v>
      </c>
      <c r="F211" s="208"/>
      <c r="G211" s="209"/>
      <c r="H211" s="209"/>
      <c r="I211" s="209"/>
    </row>
    <row r="212" spans="1:9" s="197" customFormat="1" ht="25" customHeight="1" x14ac:dyDescent="0.4">
      <c r="A212" s="255">
        <v>22020101</v>
      </c>
      <c r="B212" s="211" t="s">
        <v>644</v>
      </c>
      <c r="C212" s="18"/>
      <c r="D212" s="91">
        <v>31912500</v>
      </c>
      <c r="E212" s="256" t="s">
        <v>205</v>
      </c>
      <c r="F212" s="208"/>
      <c r="G212" s="209"/>
      <c r="H212" s="209"/>
      <c r="I212" s="209"/>
    </row>
    <row r="213" spans="1:9" s="197" customFormat="1" ht="25" customHeight="1" x14ac:dyDescent="0.4">
      <c r="A213" s="255">
        <v>22020102</v>
      </c>
      <c r="B213" s="211"/>
      <c r="C213" s="18"/>
      <c r="D213" s="79"/>
      <c r="E213" s="256" t="s">
        <v>206</v>
      </c>
      <c r="F213" s="209"/>
      <c r="G213" s="209"/>
      <c r="H213" s="209"/>
      <c r="I213" s="209"/>
    </row>
    <row r="214" spans="1:9" s="197" customFormat="1" ht="25" customHeight="1" x14ac:dyDescent="0.4">
      <c r="A214" s="255">
        <v>22020103</v>
      </c>
      <c r="B214" s="211"/>
      <c r="C214" s="18"/>
      <c r="D214" s="79"/>
      <c r="E214" s="256" t="s">
        <v>207</v>
      </c>
      <c r="F214" s="208"/>
      <c r="G214" s="209"/>
      <c r="H214" s="208"/>
      <c r="I214" s="209"/>
    </row>
    <row r="215" spans="1:9" s="197" customFormat="1" ht="25" customHeight="1" x14ac:dyDescent="0.4">
      <c r="A215" s="255">
        <v>22020104</v>
      </c>
      <c r="B215" s="211"/>
      <c r="C215" s="18"/>
      <c r="D215" s="79"/>
      <c r="E215" s="256" t="s">
        <v>208</v>
      </c>
      <c r="F215" s="208"/>
      <c r="G215" s="209"/>
      <c r="H215" s="208"/>
      <c r="I215" s="209"/>
    </row>
    <row r="216" spans="1:9" s="197" customFormat="1" ht="25" customHeight="1" x14ac:dyDescent="0.4">
      <c r="A216" s="219">
        <v>22020300</v>
      </c>
      <c r="B216" s="211"/>
      <c r="C216" s="18"/>
      <c r="D216" s="220"/>
      <c r="E216" s="221" t="s">
        <v>514</v>
      </c>
      <c r="F216" s="240"/>
      <c r="G216" s="209"/>
      <c r="H216" s="240"/>
      <c r="I216" s="209"/>
    </row>
    <row r="217" spans="1:9" s="197" customFormat="1" ht="25" customHeight="1" x14ac:dyDescent="0.4">
      <c r="A217" s="190">
        <v>22020302</v>
      </c>
      <c r="B217" s="211"/>
      <c r="C217" s="6"/>
      <c r="D217" s="91"/>
      <c r="E217" s="218" t="s">
        <v>509</v>
      </c>
      <c r="F217" s="208"/>
      <c r="G217" s="209"/>
      <c r="H217" s="208"/>
      <c r="I217" s="209"/>
    </row>
    <row r="218" spans="1:9" s="197" customFormat="1" ht="25" customHeight="1" x14ac:dyDescent="0.4">
      <c r="A218" s="219">
        <v>22020500</v>
      </c>
      <c r="B218" s="220"/>
      <c r="C218" s="18"/>
      <c r="D218" s="220"/>
      <c r="E218" s="221" t="s">
        <v>495</v>
      </c>
      <c r="F218" s="240"/>
      <c r="G218" s="209"/>
      <c r="H218" s="240"/>
      <c r="I218" s="209"/>
    </row>
    <row r="219" spans="1:9" s="197" customFormat="1" ht="25" customHeight="1" x14ac:dyDescent="0.4">
      <c r="A219" s="190">
        <v>22020601</v>
      </c>
      <c r="B219" s="211" t="s">
        <v>644</v>
      </c>
      <c r="C219" s="6"/>
      <c r="D219" s="91">
        <v>31912500</v>
      </c>
      <c r="E219" s="218" t="s">
        <v>515</v>
      </c>
      <c r="F219" s="208">
        <v>1280000</v>
      </c>
      <c r="G219" s="209">
        <v>1500000</v>
      </c>
      <c r="H219" s="208">
        <v>960700</v>
      </c>
      <c r="I219" s="209">
        <v>1500000</v>
      </c>
    </row>
    <row r="220" spans="1:9" s="197" customFormat="1" ht="25" customHeight="1" x14ac:dyDescent="0.4">
      <c r="A220" s="257">
        <v>220210</v>
      </c>
      <c r="B220" s="211"/>
      <c r="C220" s="6"/>
      <c r="D220" s="91"/>
      <c r="E220" s="258" t="s">
        <v>677</v>
      </c>
      <c r="F220" s="208"/>
      <c r="G220" s="209"/>
      <c r="H220" s="208"/>
      <c r="I220" s="209"/>
    </row>
    <row r="221" spans="1:9" s="197" customFormat="1" ht="25" customHeight="1" x14ac:dyDescent="0.4">
      <c r="A221" s="37">
        <v>22021001</v>
      </c>
      <c r="B221" s="211" t="s">
        <v>644</v>
      </c>
      <c r="C221" s="6"/>
      <c r="D221" s="91">
        <v>31912500</v>
      </c>
      <c r="E221" s="181" t="s">
        <v>247</v>
      </c>
      <c r="F221" s="208">
        <v>370000</v>
      </c>
      <c r="G221" s="209">
        <v>1000000</v>
      </c>
      <c r="H221" s="208">
        <v>500000</v>
      </c>
      <c r="I221" s="209">
        <v>1000000</v>
      </c>
    </row>
    <row r="222" spans="1:9" s="197" customFormat="1" ht="25" customHeight="1" x14ac:dyDescent="0.4">
      <c r="A222" s="37">
        <v>22021002</v>
      </c>
      <c r="B222" s="211" t="s">
        <v>644</v>
      </c>
      <c r="C222" s="6"/>
      <c r="D222" s="91">
        <v>31912500</v>
      </c>
      <c r="E222" s="181" t="s">
        <v>249</v>
      </c>
      <c r="F222" s="260"/>
      <c r="G222" s="259">
        <v>1000000</v>
      </c>
      <c r="H222" s="260">
        <v>50000</v>
      </c>
      <c r="I222" s="259">
        <v>0</v>
      </c>
    </row>
    <row r="223" spans="1:9" s="197" customFormat="1" ht="25" customHeight="1" thickBot="1" x14ac:dyDescent="0.45">
      <c r="A223" s="441">
        <v>22021011</v>
      </c>
      <c r="B223" s="442"/>
      <c r="C223" s="41"/>
      <c r="D223" s="443"/>
      <c r="E223" s="444" t="s">
        <v>221</v>
      </c>
      <c r="F223" s="260"/>
      <c r="G223" s="259"/>
      <c r="H223" s="260"/>
      <c r="I223" s="259"/>
    </row>
    <row r="224" spans="1:9" s="197" customFormat="1" ht="25" customHeight="1" thickBot="1" x14ac:dyDescent="0.45">
      <c r="A224" s="450"/>
      <c r="B224" s="451"/>
      <c r="C224" s="452"/>
      <c r="D224" s="451"/>
      <c r="E224" s="453" t="s">
        <v>164</v>
      </c>
      <c r="F224" s="455">
        <f>SUM(F200:F209)</f>
        <v>3034650.0300000003</v>
      </c>
      <c r="G224" s="455">
        <f>SUM(G200:G209)</f>
        <v>9241298.5799999982</v>
      </c>
      <c r="H224" s="455">
        <f>SUM(H200:H209)</f>
        <v>6930973.9350000005</v>
      </c>
      <c r="I224" s="455">
        <f>SUM(I200:I209)</f>
        <v>6476200.04</v>
      </c>
    </row>
    <row r="225" spans="1:9" s="197" customFormat="1" ht="25" customHeight="1" thickBot="1" x14ac:dyDescent="0.45">
      <c r="A225" s="445"/>
      <c r="B225" s="446"/>
      <c r="C225" s="447"/>
      <c r="D225" s="446"/>
      <c r="E225" s="448" t="s">
        <v>203</v>
      </c>
      <c r="F225" s="449">
        <f>SUM(F212:F223)</f>
        <v>1650000</v>
      </c>
      <c r="G225" s="449">
        <f>SUM(G212:G223)</f>
        <v>3500000</v>
      </c>
      <c r="H225" s="449">
        <f>SUM(H212:H223)</f>
        <v>1510700</v>
      </c>
      <c r="I225" s="449">
        <f>SUM(I212:I223)</f>
        <v>2500000</v>
      </c>
    </row>
    <row r="226" spans="1:9" s="197" customFormat="1" ht="25" customHeight="1" thickBot="1" x14ac:dyDescent="0.45">
      <c r="A226" s="222"/>
      <c r="B226" s="223"/>
      <c r="C226" s="19"/>
      <c r="D226" s="224"/>
      <c r="E226" s="262" t="s">
        <v>296</v>
      </c>
      <c r="F226" s="263">
        <f>F224+F225</f>
        <v>4684650.03</v>
      </c>
      <c r="G226" s="263">
        <f>G224+G225</f>
        <v>12741298.579999998</v>
      </c>
      <c r="H226" s="263">
        <f>H224+H225</f>
        <v>8441673.9350000005</v>
      </c>
      <c r="I226" s="263">
        <f>I224+I225</f>
        <v>8976200.0399999991</v>
      </c>
    </row>
    <row r="227" spans="1:9" s="197" customFormat="1" ht="25" customHeight="1" x14ac:dyDescent="0.45">
      <c r="A227" s="918" t="s">
        <v>845</v>
      </c>
      <c r="B227" s="919"/>
      <c r="C227" s="919"/>
      <c r="D227" s="919"/>
      <c r="E227" s="919"/>
      <c r="F227" s="919"/>
      <c r="G227" s="919"/>
      <c r="H227" s="919"/>
      <c r="I227" s="920"/>
    </row>
    <row r="228" spans="1:9" s="197" customFormat="1" ht="18" x14ac:dyDescent="0.4">
      <c r="A228" s="909" t="s">
        <v>485</v>
      </c>
      <c r="B228" s="910"/>
      <c r="C228" s="910"/>
      <c r="D228" s="910"/>
      <c r="E228" s="910"/>
      <c r="F228" s="910"/>
      <c r="G228" s="910"/>
      <c r="H228" s="910"/>
      <c r="I228" s="911"/>
    </row>
    <row r="229" spans="1:9" s="197" customFormat="1" ht="22.5" x14ac:dyDescent="0.45">
      <c r="A229" s="912" t="s">
        <v>952</v>
      </c>
      <c r="B229" s="913"/>
      <c r="C229" s="913"/>
      <c r="D229" s="913"/>
      <c r="E229" s="913"/>
      <c r="F229" s="913"/>
      <c r="G229" s="913"/>
      <c r="H229" s="913"/>
      <c r="I229" s="914"/>
    </row>
    <row r="230" spans="1:9" s="197" customFormat="1" ht="20.5" thickBot="1" x14ac:dyDescent="0.45">
      <c r="A230" s="915" t="s">
        <v>279</v>
      </c>
      <c r="B230" s="916"/>
      <c r="C230" s="916"/>
      <c r="D230" s="916"/>
      <c r="E230" s="916"/>
      <c r="F230" s="916"/>
      <c r="G230" s="916"/>
      <c r="H230" s="916"/>
      <c r="I230" s="917"/>
    </row>
    <row r="231" spans="1:9" s="197" customFormat="1" ht="20.25" customHeight="1" thickBot="1" x14ac:dyDescent="0.45">
      <c r="A231" s="933" t="s">
        <v>418</v>
      </c>
      <c r="B231" s="934"/>
      <c r="C231" s="934"/>
      <c r="D231" s="934"/>
      <c r="E231" s="934"/>
      <c r="F231" s="934"/>
      <c r="G231" s="934"/>
      <c r="H231" s="934"/>
      <c r="I231" s="935"/>
    </row>
    <row r="232" spans="1:9" s="197" customFormat="1" ht="36.5" thickBot="1" x14ac:dyDescent="0.45">
      <c r="A232" s="4" t="s">
        <v>463</v>
      </c>
      <c r="B232" s="80" t="s">
        <v>456</v>
      </c>
      <c r="C232" s="4" t="s">
        <v>452</v>
      </c>
      <c r="D232" s="80" t="s">
        <v>455</v>
      </c>
      <c r="E232" s="185" t="s">
        <v>1</v>
      </c>
      <c r="F232" s="80" t="s">
        <v>853</v>
      </c>
      <c r="G232" s="80" t="s">
        <v>883</v>
      </c>
      <c r="H232" s="80" t="s">
        <v>884</v>
      </c>
      <c r="I232" s="80" t="s">
        <v>957</v>
      </c>
    </row>
    <row r="233" spans="1:9" s="175" customFormat="1" ht="18" x14ac:dyDescent="0.35">
      <c r="A233" s="227">
        <v>20000000</v>
      </c>
      <c r="B233" s="228"/>
      <c r="C233" s="20"/>
      <c r="D233" s="228"/>
      <c r="E233" s="111" t="s">
        <v>163</v>
      </c>
      <c r="F233" s="229"/>
      <c r="G233" s="229"/>
      <c r="H233" s="229"/>
      <c r="I233" s="230"/>
    </row>
    <row r="234" spans="1:9" s="197" customFormat="1" ht="25" customHeight="1" x14ac:dyDescent="0.4">
      <c r="A234" s="206">
        <v>21000000</v>
      </c>
      <c r="B234" s="207"/>
      <c r="C234" s="14"/>
      <c r="D234" s="207"/>
      <c r="E234" s="84" t="s">
        <v>164</v>
      </c>
      <c r="F234" s="208"/>
      <c r="G234" s="208"/>
      <c r="H234" s="208"/>
      <c r="I234" s="209"/>
    </row>
    <row r="235" spans="1:9" s="197" customFormat="1" ht="25" customHeight="1" x14ac:dyDescent="0.4">
      <c r="A235" s="206">
        <v>21010000</v>
      </c>
      <c r="B235" s="207"/>
      <c r="C235" s="14"/>
      <c r="D235" s="207"/>
      <c r="E235" s="84" t="s">
        <v>165</v>
      </c>
      <c r="F235" s="208"/>
      <c r="G235" s="208"/>
      <c r="H235" s="208"/>
      <c r="I235" s="209"/>
    </row>
    <row r="236" spans="1:9" s="197" customFormat="1" ht="25" customHeight="1" x14ac:dyDescent="0.4">
      <c r="A236" s="210">
        <v>21010103</v>
      </c>
      <c r="B236" s="211"/>
      <c r="C236" s="15"/>
      <c r="D236" s="91"/>
      <c r="E236" s="92" t="s">
        <v>167</v>
      </c>
      <c r="F236" s="208"/>
      <c r="G236" s="208"/>
      <c r="H236" s="208"/>
      <c r="I236" s="209"/>
    </row>
    <row r="237" spans="1:9" s="197" customFormat="1" ht="25" customHeight="1" x14ac:dyDescent="0.4">
      <c r="A237" s="210">
        <v>21010104</v>
      </c>
      <c r="B237" s="211"/>
      <c r="C237" s="15"/>
      <c r="D237" s="133"/>
      <c r="E237" s="92" t="s">
        <v>168</v>
      </c>
      <c r="F237" s="208"/>
      <c r="G237" s="208"/>
      <c r="H237" s="208"/>
      <c r="I237" s="209"/>
    </row>
    <row r="238" spans="1:9" s="197" customFormat="1" ht="25" customHeight="1" x14ac:dyDescent="0.4">
      <c r="A238" s="210">
        <v>21010105</v>
      </c>
      <c r="B238" s="211"/>
      <c r="C238" s="15"/>
      <c r="D238" s="133"/>
      <c r="E238" s="92" t="s">
        <v>675</v>
      </c>
      <c r="F238" s="208"/>
      <c r="G238" s="208"/>
      <c r="H238" s="208"/>
      <c r="I238" s="209"/>
    </row>
    <row r="239" spans="1:9" s="197" customFormat="1" ht="25" customHeight="1" x14ac:dyDescent="0.4">
      <c r="A239" s="231"/>
      <c r="B239" s="211"/>
      <c r="C239" s="15"/>
      <c r="D239" s="133"/>
      <c r="E239" s="92" t="s">
        <v>676</v>
      </c>
      <c r="F239" s="208"/>
      <c r="G239" s="208"/>
      <c r="H239" s="208"/>
      <c r="I239" s="756"/>
    </row>
    <row r="240" spans="1:9" s="197" customFormat="1" ht="25" customHeight="1" x14ac:dyDescent="0.4">
      <c r="A240" s="206">
        <v>21020300</v>
      </c>
      <c r="B240" s="207"/>
      <c r="C240" s="14"/>
      <c r="D240" s="207"/>
      <c r="E240" s="84" t="s">
        <v>192</v>
      </c>
      <c r="F240" s="208"/>
      <c r="G240" s="208"/>
      <c r="H240" s="208"/>
      <c r="I240" s="209"/>
    </row>
    <row r="241" spans="1:9" s="197" customFormat="1" ht="25" customHeight="1" x14ac:dyDescent="0.4">
      <c r="A241" s="210">
        <v>21020301</v>
      </c>
      <c r="B241" s="211"/>
      <c r="C241" s="15"/>
      <c r="D241" s="91"/>
      <c r="E241" s="129" t="s">
        <v>177</v>
      </c>
      <c r="F241" s="208"/>
      <c r="G241" s="208"/>
      <c r="H241" s="208"/>
      <c r="I241" s="209"/>
    </row>
    <row r="242" spans="1:9" s="197" customFormat="1" ht="25" customHeight="1" x14ac:dyDescent="0.4">
      <c r="A242" s="210">
        <v>21020302</v>
      </c>
      <c r="B242" s="211"/>
      <c r="C242" s="15"/>
      <c r="D242" s="91"/>
      <c r="E242" s="129" t="s">
        <v>178</v>
      </c>
      <c r="F242" s="208"/>
      <c r="G242" s="208"/>
      <c r="H242" s="208"/>
      <c r="I242" s="209"/>
    </row>
    <row r="243" spans="1:9" s="197" customFormat="1" ht="25" customHeight="1" x14ac:dyDescent="0.4">
      <c r="A243" s="210">
        <v>21020303</v>
      </c>
      <c r="B243" s="211"/>
      <c r="C243" s="15"/>
      <c r="D243" s="91"/>
      <c r="E243" s="129" t="s">
        <v>179</v>
      </c>
      <c r="F243" s="208"/>
      <c r="G243" s="208"/>
      <c r="H243" s="208"/>
      <c r="I243" s="209"/>
    </row>
    <row r="244" spans="1:9" s="197" customFormat="1" ht="25" customHeight="1" x14ac:dyDescent="0.4">
      <c r="A244" s="210">
        <v>21020304</v>
      </c>
      <c r="B244" s="211"/>
      <c r="C244" s="15"/>
      <c r="D244" s="91"/>
      <c r="E244" s="129" t="s">
        <v>180</v>
      </c>
      <c r="F244" s="208"/>
      <c r="G244" s="208"/>
      <c r="H244" s="208"/>
      <c r="I244" s="209"/>
    </row>
    <row r="245" spans="1:9" s="197" customFormat="1" ht="25" customHeight="1" x14ac:dyDescent="0.4">
      <c r="A245" s="210">
        <v>21020312</v>
      </c>
      <c r="B245" s="211"/>
      <c r="C245" s="15"/>
      <c r="D245" s="91"/>
      <c r="E245" s="129" t="s">
        <v>183</v>
      </c>
      <c r="F245" s="208"/>
      <c r="G245" s="208"/>
      <c r="H245" s="208"/>
      <c r="I245" s="209"/>
    </row>
    <row r="246" spans="1:9" s="197" customFormat="1" ht="25" customHeight="1" x14ac:dyDescent="0.4">
      <c r="A246" s="210">
        <v>21020315</v>
      </c>
      <c r="B246" s="211"/>
      <c r="C246" s="15"/>
      <c r="D246" s="91"/>
      <c r="E246" s="129" t="s">
        <v>186</v>
      </c>
      <c r="F246" s="208"/>
      <c r="G246" s="208"/>
      <c r="H246" s="208"/>
      <c r="I246" s="209"/>
    </row>
    <row r="247" spans="1:9" s="197" customFormat="1" ht="25" customHeight="1" x14ac:dyDescent="0.4">
      <c r="A247" s="206">
        <v>21020400</v>
      </c>
      <c r="B247" s="207"/>
      <c r="C247" s="14"/>
      <c r="D247" s="207"/>
      <c r="E247" s="84" t="s">
        <v>193</v>
      </c>
      <c r="F247" s="208"/>
      <c r="G247" s="208"/>
      <c r="H247" s="208"/>
      <c r="I247" s="209"/>
    </row>
    <row r="248" spans="1:9" s="197" customFormat="1" ht="25" customHeight="1" x14ac:dyDescent="0.4">
      <c r="A248" s="210">
        <v>21020401</v>
      </c>
      <c r="B248" s="211"/>
      <c r="C248" s="15"/>
      <c r="D248" s="133"/>
      <c r="E248" s="129" t="s">
        <v>177</v>
      </c>
      <c r="F248" s="208"/>
      <c r="G248" s="208"/>
      <c r="H248" s="208"/>
      <c r="I248" s="209"/>
    </row>
    <row r="249" spans="1:9" s="197" customFormat="1" ht="25" customHeight="1" x14ac:dyDescent="0.4">
      <c r="A249" s="210">
        <v>21020402</v>
      </c>
      <c r="B249" s="211"/>
      <c r="C249" s="15"/>
      <c r="D249" s="133"/>
      <c r="E249" s="129" t="s">
        <v>178</v>
      </c>
      <c r="F249" s="208"/>
      <c r="G249" s="208"/>
      <c r="H249" s="208"/>
      <c r="I249" s="209"/>
    </row>
    <row r="250" spans="1:9" s="197" customFormat="1" ht="25" customHeight="1" x14ac:dyDescent="0.4">
      <c r="A250" s="210">
        <v>21020403</v>
      </c>
      <c r="B250" s="211"/>
      <c r="C250" s="15"/>
      <c r="D250" s="133"/>
      <c r="E250" s="129" t="s">
        <v>179</v>
      </c>
      <c r="F250" s="208"/>
      <c r="G250" s="208"/>
      <c r="H250" s="208"/>
      <c r="I250" s="209"/>
    </row>
    <row r="251" spans="1:9" s="197" customFormat="1" ht="25" customHeight="1" x14ac:dyDescent="0.4">
      <c r="A251" s="210">
        <v>21020404</v>
      </c>
      <c r="B251" s="211"/>
      <c r="C251" s="15"/>
      <c r="D251" s="133"/>
      <c r="E251" s="129" t="s">
        <v>180</v>
      </c>
      <c r="F251" s="208"/>
      <c r="G251" s="208"/>
      <c r="H251" s="208"/>
      <c r="I251" s="209"/>
    </row>
    <row r="252" spans="1:9" s="197" customFormat="1" ht="25" customHeight="1" x14ac:dyDescent="0.4">
      <c r="A252" s="210">
        <v>21020413</v>
      </c>
      <c r="B252" s="211"/>
      <c r="C252" s="15"/>
      <c r="D252" s="133"/>
      <c r="E252" s="129" t="s">
        <v>184</v>
      </c>
      <c r="F252" s="208"/>
      <c r="G252" s="208"/>
      <c r="H252" s="208"/>
      <c r="I252" s="209"/>
    </row>
    <row r="253" spans="1:9" s="197" customFormat="1" ht="25" customHeight="1" x14ac:dyDescent="0.4">
      <c r="A253" s="210">
        <v>21020415</v>
      </c>
      <c r="B253" s="211"/>
      <c r="C253" s="15"/>
      <c r="D253" s="133"/>
      <c r="E253" s="129" t="s">
        <v>186</v>
      </c>
      <c r="F253" s="208"/>
      <c r="G253" s="208"/>
      <c r="H253" s="208"/>
      <c r="I253" s="209"/>
    </row>
    <row r="254" spans="1:9" s="197" customFormat="1" ht="25" customHeight="1" x14ac:dyDescent="0.4">
      <c r="A254" s="219">
        <v>22020000</v>
      </c>
      <c r="B254" s="220"/>
      <c r="C254" s="18"/>
      <c r="D254" s="220"/>
      <c r="E254" s="153" t="s">
        <v>203</v>
      </c>
      <c r="F254" s="208"/>
      <c r="G254" s="208"/>
      <c r="H254" s="208"/>
      <c r="I254" s="209"/>
    </row>
    <row r="255" spans="1:9" s="197" customFormat="1" ht="38.25" customHeight="1" x14ac:dyDescent="0.4">
      <c r="A255" s="219">
        <v>22020700</v>
      </c>
      <c r="B255" s="220"/>
      <c r="C255" s="18"/>
      <c r="D255" s="220"/>
      <c r="E255" s="153" t="s">
        <v>235</v>
      </c>
      <c r="F255" s="208"/>
      <c r="G255" s="208"/>
      <c r="H255" s="208"/>
      <c r="I255" s="209"/>
    </row>
    <row r="256" spans="1:9" s="197" customFormat="1" ht="37.5" customHeight="1" thickBot="1" x14ac:dyDescent="0.45">
      <c r="A256" s="456">
        <v>22020703</v>
      </c>
      <c r="B256" s="442" t="s">
        <v>644</v>
      </c>
      <c r="C256" s="41"/>
      <c r="D256" s="331">
        <v>31912500</v>
      </c>
      <c r="E256" s="167" t="s">
        <v>237</v>
      </c>
      <c r="F256" s="260">
        <v>1560000</v>
      </c>
      <c r="G256" s="260">
        <v>2000000</v>
      </c>
      <c r="H256" s="260">
        <v>1200000</v>
      </c>
      <c r="I256" s="259">
        <v>3000000</v>
      </c>
    </row>
    <row r="257" spans="1:9" s="197" customFormat="1" ht="25" customHeight="1" thickBot="1" x14ac:dyDescent="0.45">
      <c r="A257" s="450"/>
      <c r="B257" s="451"/>
      <c r="C257" s="452"/>
      <c r="D257" s="451"/>
      <c r="E257" s="459" t="s">
        <v>164</v>
      </c>
      <c r="F257" s="454">
        <f>SUM(F236:F253)</f>
        <v>0</v>
      </c>
      <c r="G257" s="454">
        <f>SUM(G236:G253)</f>
        <v>0</v>
      </c>
      <c r="H257" s="454">
        <f>SUM(H236:H253)</f>
        <v>0</v>
      </c>
      <c r="I257" s="454">
        <f>SUM(I236:I253)</f>
        <v>0</v>
      </c>
    </row>
    <row r="258" spans="1:9" s="197" customFormat="1" ht="25" customHeight="1" thickBot="1" x14ac:dyDescent="0.45">
      <c r="A258" s="445"/>
      <c r="B258" s="446"/>
      <c r="C258" s="447"/>
      <c r="D258" s="446"/>
      <c r="E258" s="457" t="s">
        <v>203</v>
      </c>
      <c r="F258" s="458">
        <f>F256</f>
        <v>1560000</v>
      </c>
      <c r="G258" s="458">
        <f>G256</f>
        <v>2000000</v>
      </c>
      <c r="H258" s="458">
        <f>H256</f>
        <v>1200000</v>
      </c>
      <c r="I258" s="458">
        <f>I256</f>
        <v>3000000</v>
      </c>
    </row>
    <row r="259" spans="1:9" s="197" customFormat="1" ht="25" customHeight="1" thickBot="1" x14ac:dyDescent="0.45">
      <c r="A259" s="8"/>
      <c r="B259" s="250"/>
      <c r="C259" s="24"/>
      <c r="D259" s="250"/>
      <c r="E259" s="173" t="s">
        <v>296</v>
      </c>
      <c r="F259" s="264">
        <f>F257+F258</f>
        <v>1560000</v>
      </c>
      <c r="G259" s="264">
        <f>G257+G258</f>
        <v>2000000</v>
      </c>
      <c r="H259" s="264">
        <f>H257+H258</f>
        <v>1200000</v>
      </c>
      <c r="I259" s="264">
        <f>I257+I258</f>
        <v>3000000</v>
      </c>
    </row>
    <row r="260" spans="1:9" s="197" customFormat="1" ht="25" customHeight="1" x14ac:dyDescent="0.45">
      <c r="A260" s="918" t="s">
        <v>845</v>
      </c>
      <c r="B260" s="919"/>
      <c r="C260" s="919"/>
      <c r="D260" s="919"/>
      <c r="E260" s="919"/>
      <c r="F260" s="919"/>
      <c r="G260" s="919"/>
      <c r="H260" s="919"/>
      <c r="I260" s="920"/>
    </row>
    <row r="261" spans="1:9" s="197" customFormat="1" ht="28" customHeight="1" x14ac:dyDescent="0.4">
      <c r="A261" s="909" t="s">
        <v>485</v>
      </c>
      <c r="B261" s="910"/>
      <c r="C261" s="910"/>
      <c r="D261" s="910"/>
      <c r="E261" s="910"/>
      <c r="F261" s="910"/>
      <c r="G261" s="910"/>
      <c r="H261" s="910"/>
      <c r="I261" s="911"/>
    </row>
    <row r="262" spans="1:9" s="197" customFormat="1" ht="28" customHeight="1" x14ac:dyDescent="0.45">
      <c r="A262" s="912" t="s">
        <v>952</v>
      </c>
      <c r="B262" s="913"/>
      <c r="C262" s="913"/>
      <c r="D262" s="913"/>
      <c r="E262" s="913"/>
      <c r="F262" s="913"/>
      <c r="G262" s="913"/>
      <c r="H262" s="913"/>
      <c r="I262" s="914"/>
    </row>
    <row r="263" spans="1:9" ht="20.5" thickBot="1" x14ac:dyDescent="0.45">
      <c r="A263" s="915" t="s">
        <v>279</v>
      </c>
      <c r="B263" s="916"/>
      <c r="C263" s="916"/>
      <c r="D263" s="916"/>
      <c r="E263" s="916"/>
      <c r="F263" s="916"/>
      <c r="G263" s="916"/>
      <c r="H263" s="916"/>
      <c r="I263" s="917"/>
    </row>
    <row r="264" spans="1:9" ht="24" customHeight="1" thickBot="1" x14ac:dyDescent="0.45">
      <c r="A264" s="948" t="s">
        <v>386</v>
      </c>
      <c r="B264" s="949"/>
      <c r="C264" s="949"/>
      <c r="D264" s="949"/>
      <c r="E264" s="949"/>
      <c r="F264" s="949"/>
      <c r="G264" s="949"/>
      <c r="H264" s="949"/>
      <c r="I264" s="950"/>
    </row>
    <row r="265" spans="1:9" s="197" customFormat="1" ht="36.5" thickBot="1" x14ac:dyDescent="0.45">
      <c r="A265" s="4" t="s">
        <v>463</v>
      </c>
      <c r="B265" s="80" t="s">
        <v>456</v>
      </c>
      <c r="C265" s="4" t="s">
        <v>452</v>
      </c>
      <c r="D265" s="80" t="s">
        <v>455</v>
      </c>
      <c r="E265" s="185" t="s">
        <v>1</v>
      </c>
      <c r="F265" s="80" t="s">
        <v>853</v>
      </c>
      <c r="G265" s="80" t="s">
        <v>883</v>
      </c>
      <c r="H265" s="80" t="s">
        <v>884</v>
      </c>
      <c r="I265" s="80" t="s">
        <v>957</v>
      </c>
    </row>
    <row r="266" spans="1:9" s="175" customFormat="1" ht="18.5" thickBot="1" x14ac:dyDescent="0.4">
      <c r="A266" s="186">
        <v>11200100001</v>
      </c>
      <c r="B266" s="211" t="s">
        <v>644</v>
      </c>
      <c r="C266" s="11"/>
      <c r="D266" s="91">
        <v>31912500</v>
      </c>
      <c r="E266" s="188" t="s">
        <v>352</v>
      </c>
      <c r="F266" s="189">
        <f>F309</f>
        <v>41542986.302499995</v>
      </c>
      <c r="G266" s="189">
        <f>G309</f>
        <v>101505399.03</v>
      </c>
      <c r="H266" s="189">
        <f>H309</f>
        <v>46602327.272500001</v>
      </c>
      <c r="I266" s="189">
        <f>I309</f>
        <v>101505399.03</v>
      </c>
    </row>
    <row r="267" spans="1:9" s="197" customFormat="1" ht="25" customHeight="1" thickBot="1" x14ac:dyDescent="0.45">
      <c r="A267" s="8"/>
      <c r="B267" s="250"/>
      <c r="C267" s="24"/>
      <c r="D267" s="250"/>
      <c r="E267" s="173" t="s">
        <v>296</v>
      </c>
      <c r="F267" s="199">
        <f>F266</f>
        <v>41542986.302499995</v>
      </c>
      <c r="G267" s="199">
        <f>G266</f>
        <v>101505399.03</v>
      </c>
      <c r="H267" s="199">
        <f>H266</f>
        <v>46602327.272500001</v>
      </c>
      <c r="I267" s="199">
        <f>I266</f>
        <v>101505399.03</v>
      </c>
    </row>
    <row r="268" spans="1:9" s="197" customFormat="1" ht="25" customHeight="1" thickBot="1" x14ac:dyDescent="0.45">
      <c r="A268" s="945" t="s">
        <v>504</v>
      </c>
      <c r="B268" s="946"/>
      <c r="C268" s="946"/>
      <c r="D268" s="946"/>
      <c r="E268" s="946"/>
      <c r="F268" s="946"/>
      <c r="G268" s="946"/>
      <c r="H268" s="946"/>
      <c r="I268" s="947"/>
    </row>
    <row r="269" spans="1:9" s="197" customFormat="1" ht="25" customHeight="1" x14ac:dyDescent="0.4">
      <c r="A269" s="192"/>
      <c r="B269" s="193"/>
      <c r="C269" s="9"/>
      <c r="D269" s="193"/>
      <c r="E269" s="157" t="s">
        <v>164</v>
      </c>
      <c r="F269" s="200">
        <f t="shared" ref="F269:I270" si="8">F307</f>
        <v>33062486.302499998</v>
      </c>
      <c r="G269" s="200">
        <f t="shared" si="8"/>
        <v>73505399.030000001</v>
      </c>
      <c r="H269" s="200">
        <f t="shared" si="8"/>
        <v>36379049.272500001</v>
      </c>
      <c r="I269" s="200">
        <f t="shared" si="8"/>
        <v>73505399.030000001</v>
      </c>
    </row>
    <row r="270" spans="1:9" s="197" customFormat="1" ht="25" customHeight="1" thickBot="1" x14ac:dyDescent="0.45">
      <c r="A270" s="194"/>
      <c r="B270" s="195"/>
      <c r="C270" s="10"/>
      <c r="D270" s="195"/>
      <c r="E270" s="196" t="s">
        <v>203</v>
      </c>
      <c r="F270" s="201">
        <f t="shared" si="8"/>
        <v>8480500</v>
      </c>
      <c r="G270" s="201">
        <f t="shared" si="8"/>
        <v>28000000</v>
      </c>
      <c r="H270" s="201">
        <f t="shared" si="8"/>
        <v>10223278</v>
      </c>
      <c r="I270" s="201">
        <f t="shared" si="8"/>
        <v>28000000</v>
      </c>
    </row>
    <row r="271" spans="1:9" s="197" customFormat="1" ht="25" customHeight="1" thickBot="1" x14ac:dyDescent="0.45">
      <c r="A271" s="425"/>
      <c r="B271" s="426"/>
      <c r="C271" s="427"/>
      <c r="D271" s="426"/>
      <c r="E271" s="428" t="s">
        <v>296</v>
      </c>
      <c r="F271" s="429">
        <f>F269+F270</f>
        <v>41542986.302499995</v>
      </c>
      <c r="G271" s="429">
        <f>G269+G270</f>
        <v>101505399.03</v>
      </c>
      <c r="H271" s="429">
        <f>H269+H270</f>
        <v>46602327.272500001</v>
      </c>
      <c r="I271" s="429">
        <f>I269+I270</f>
        <v>101505399.03</v>
      </c>
    </row>
    <row r="272" spans="1:9" s="197" customFormat="1" ht="25" customHeight="1" x14ac:dyDescent="0.45">
      <c r="A272" s="918" t="s">
        <v>845</v>
      </c>
      <c r="B272" s="919"/>
      <c r="C272" s="919"/>
      <c r="D272" s="919"/>
      <c r="E272" s="919"/>
      <c r="F272" s="919"/>
      <c r="G272" s="919"/>
      <c r="H272" s="919"/>
      <c r="I272" s="920"/>
    </row>
    <row r="273" spans="1:9" ht="20.149999999999999" customHeight="1" x14ac:dyDescent="0.4">
      <c r="A273" s="909" t="s">
        <v>485</v>
      </c>
      <c r="B273" s="910"/>
      <c r="C273" s="910"/>
      <c r="D273" s="910"/>
      <c r="E273" s="910"/>
      <c r="F273" s="910"/>
      <c r="G273" s="910"/>
      <c r="H273" s="910"/>
      <c r="I273" s="911"/>
    </row>
    <row r="274" spans="1:9" ht="20.149999999999999" customHeight="1" x14ac:dyDescent="0.45">
      <c r="A274" s="912" t="s">
        <v>952</v>
      </c>
      <c r="B274" s="913"/>
      <c r="C274" s="913"/>
      <c r="D274" s="913"/>
      <c r="E274" s="913"/>
      <c r="F274" s="913"/>
      <c r="G274" s="913"/>
      <c r="H274" s="913"/>
      <c r="I274" s="914"/>
    </row>
    <row r="275" spans="1:9" ht="20.149999999999999" customHeight="1" thickBot="1" x14ac:dyDescent="0.45">
      <c r="A275" s="915" t="s">
        <v>279</v>
      </c>
      <c r="B275" s="916"/>
      <c r="C275" s="916"/>
      <c r="D275" s="916"/>
      <c r="E275" s="916"/>
      <c r="F275" s="916"/>
      <c r="G275" s="916"/>
      <c r="H275" s="916"/>
      <c r="I275" s="917"/>
    </row>
    <row r="276" spans="1:9" ht="24" customHeight="1" thickBot="1" x14ac:dyDescent="0.45">
      <c r="A276" s="968" t="s">
        <v>464</v>
      </c>
      <c r="B276" s="969"/>
      <c r="C276" s="969"/>
      <c r="D276" s="969"/>
      <c r="E276" s="969"/>
      <c r="F276" s="969"/>
      <c r="G276" s="969"/>
      <c r="H276" s="969"/>
      <c r="I276" s="970"/>
    </row>
    <row r="277" spans="1:9" s="197" customFormat="1" ht="18.75" customHeight="1" thickBot="1" x14ac:dyDescent="0.45">
      <c r="A277" s="4" t="s">
        <v>463</v>
      </c>
      <c r="B277" s="80" t="s">
        <v>456</v>
      </c>
      <c r="C277" s="4" t="s">
        <v>452</v>
      </c>
      <c r="D277" s="80" t="s">
        <v>455</v>
      </c>
      <c r="E277" s="185" t="s">
        <v>1</v>
      </c>
      <c r="F277" s="80" t="s">
        <v>853</v>
      </c>
      <c r="G277" s="80" t="s">
        <v>883</v>
      </c>
      <c r="H277" s="80" t="s">
        <v>884</v>
      </c>
      <c r="I277" s="80" t="s">
        <v>957</v>
      </c>
    </row>
    <row r="278" spans="1:9" s="175" customFormat="1" ht="18" x14ac:dyDescent="0.35">
      <c r="A278" s="227">
        <v>20000000</v>
      </c>
      <c r="B278" s="265"/>
      <c r="C278" s="25"/>
      <c r="D278" s="265"/>
      <c r="E278" s="111" t="s">
        <v>163</v>
      </c>
      <c r="F278" s="266"/>
      <c r="G278" s="266"/>
      <c r="H278" s="266"/>
      <c r="I278" s="267"/>
    </row>
    <row r="279" spans="1:9" s="197" customFormat="1" ht="25" customHeight="1" x14ac:dyDescent="0.4">
      <c r="A279" s="206">
        <v>21000000</v>
      </c>
      <c r="B279" s="268"/>
      <c r="C279" s="26"/>
      <c r="D279" s="268"/>
      <c r="E279" s="84" t="s">
        <v>164</v>
      </c>
      <c r="F279" s="85"/>
      <c r="G279" s="85"/>
      <c r="H279" s="85"/>
      <c r="I279" s="87"/>
    </row>
    <row r="280" spans="1:9" s="197" customFormat="1" ht="25" customHeight="1" x14ac:dyDescent="0.4">
      <c r="A280" s="206">
        <v>21010000</v>
      </c>
      <c r="B280" s="268"/>
      <c r="C280" s="26"/>
      <c r="D280" s="268"/>
      <c r="E280" s="84" t="s">
        <v>165</v>
      </c>
      <c r="F280" s="85"/>
      <c r="G280" s="85"/>
      <c r="H280" s="85"/>
      <c r="I280" s="87"/>
    </row>
    <row r="281" spans="1:9" s="197" customFormat="1" ht="25" customHeight="1" x14ac:dyDescent="0.4">
      <c r="A281" s="210">
        <v>21010101</v>
      </c>
      <c r="B281" s="269" t="s">
        <v>644</v>
      </c>
      <c r="C281" s="27"/>
      <c r="D281" s="91">
        <v>31912500</v>
      </c>
      <c r="E281" s="92" t="s">
        <v>678</v>
      </c>
      <c r="F281" s="431">
        <v>6346488.2400000002</v>
      </c>
      <c r="G281" s="431">
        <v>10889569.359999999</v>
      </c>
      <c r="H281" s="209">
        <f>G281/12*9</f>
        <v>8167177.0199999996</v>
      </c>
      <c r="I281" s="431">
        <v>10889569.359999999</v>
      </c>
    </row>
    <row r="282" spans="1:9" s="197" customFormat="1" ht="54.75" customHeight="1" x14ac:dyDescent="0.4">
      <c r="A282" s="206">
        <v>21020200</v>
      </c>
      <c r="B282" s="268"/>
      <c r="C282" s="26"/>
      <c r="D282" s="268"/>
      <c r="E282" s="757" t="s">
        <v>429</v>
      </c>
      <c r="F282" s="270"/>
      <c r="G282" s="270"/>
      <c r="H282" s="209"/>
      <c r="I282" s="270"/>
    </row>
    <row r="283" spans="1:9" s="197" customFormat="1" ht="25" customHeight="1" x14ac:dyDescent="0.4">
      <c r="A283" s="210">
        <v>21020201</v>
      </c>
      <c r="B283" s="269"/>
      <c r="C283" s="27"/>
      <c r="D283" s="91"/>
      <c r="E283" s="92" t="s">
        <v>428</v>
      </c>
      <c r="F283" s="431"/>
      <c r="G283" s="431"/>
      <c r="H283" s="209"/>
      <c r="I283" s="431"/>
    </row>
    <row r="284" spans="1:9" s="197" customFormat="1" ht="25" customHeight="1" x14ac:dyDescent="0.4">
      <c r="A284" s="210">
        <v>21020104</v>
      </c>
      <c r="B284" s="269" t="s">
        <v>644</v>
      </c>
      <c r="C284" s="27"/>
      <c r="D284" s="91">
        <v>31912500</v>
      </c>
      <c r="E284" s="129" t="s">
        <v>180</v>
      </c>
      <c r="F284" s="431">
        <v>1903496.4000000001</v>
      </c>
      <c r="G284" s="431">
        <v>2857965.69</v>
      </c>
      <c r="H284" s="209">
        <f t="shared" ref="H284:H292" si="9">G284/12*9</f>
        <v>2143474.2675000001</v>
      </c>
      <c r="I284" s="431">
        <v>2857965.69</v>
      </c>
    </row>
    <row r="285" spans="1:9" s="197" customFormat="1" ht="25" customHeight="1" x14ac:dyDescent="0.4">
      <c r="A285" s="210">
        <v>21020105</v>
      </c>
      <c r="B285" s="269"/>
      <c r="C285" s="27"/>
      <c r="D285" s="91"/>
      <c r="E285" s="129" t="s">
        <v>181</v>
      </c>
      <c r="F285" s="270"/>
      <c r="G285" s="270"/>
      <c r="H285" s="209"/>
      <c r="I285" s="270"/>
    </row>
    <row r="286" spans="1:9" s="197" customFormat="1" ht="25" customHeight="1" x14ac:dyDescent="0.4">
      <c r="A286" s="210">
        <v>21020106</v>
      </c>
      <c r="B286" s="269" t="s">
        <v>644</v>
      </c>
      <c r="C286" s="27"/>
      <c r="D286" s="91">
        <v>31912500</v>
      </c>
      <c r="E286" s="129" t="s">
        <v>182</v>
      </c>
      <c r="F286" s="431">
        <v>1903496.4000000001</v>
      </c>
      <c r="G286" s="431">
        <v>3856965.65</v>
      </c>
      <c r="H286" s="209">
        <f t="shared" si="9"/>
        <v>2892724.2374999998</v>
      </c>
      <c r="I286" s="431">
        <v>3856965.65</v>
      </c>
    </row>
    <row r="287" spans="1:9" s="197" customFormat="1" ht="25" customHeight="1" x14ac:dyDescent="0.4">
      <c r="A287" s="210">
        <v>21200209</v>
      </c>
      <c r="B287" s="269" t="s">
        <v>644</v>
      </c>
      <c r="C287" s="27"/>
      <c r="D287" s="91">
        <v>31912500</v>
      </c>
      <c r="E287" s="129" t="s">
        <v>430</v>
      </c>
      <c r="F287" s="270">
        <v>634597.5</v>
      </c>
      <c r="G287" s="270">
        <v>1587639.98</v>
      </c>
      <c r="H287" s="209">
        <f t="shared" si="9"/>
        <v>1190729.9849999999</v>
      </c>
      <c r="I287" s="270">
        <v>1587639.98</v>
      </c>
    </row>
    <row r="288" spans="1:9" s="197" customFormat="1" ht="25" customHeight="1" x14ac:dyDescent="0.4">
      <c r="A288" s="210">
        <v>21200210</v>
      </c>
      <c r="B288" s="269" t="s">
        <v>644</v>
      </c>
      <c r="C288" s="27"/>
      <c r="D288" s="91">
        <v>31912500</v>
      </c>
      <c r="E288" s="129" t="s">
        <v>448</v>
      </c>
      <c r="F288" s="431">
        <v>19039464</v>
      </c>
      <c r="G288" s="431">
        <v>25000000</v>
      </c>
      <c r="H288" s="209">
        <f t="shared" si="9"/>
        <v>18750000</v>
      </c>
      <c r="I288" s="431">
        <v>25000000</v>
      </c>
    </row>
    <row r="289" spans="1:9" s="197" customFormat="1" ht="25" customHeight="1" x14ac:dyDescent="0.4">
      <c r="A289" s="210">
        <v>21020112</v>
      </c>
      <c r="B289" s="269"/>
      <c r="C289" s="27"/>
      <c r="D289" s="91"/>
      <c r="E289" s="129" t="s">
        <v>817</v>
      </c>
      <c r="F289" s="431"/>
      <c r="G289" s="431">
        <v>25000000</v>
      </c>
      <c r="H289" s="209"/>
      <c r="I289" s="431">
        <v>25000000</v>
      </c>
    </row>
    <row r="290" spans="1:9" s="197" customFormat="1" ht="25" customHeight="1" x14ac:dyDescent="0.4">
      <c r="A290" s="271">
        <v>21020114</v>
      </c>
      <c r="B290" s="269" t="s">
        <v>644</v>
      </c>
      <c r="C290" s="27"/>
      <c r="D290" s="91">
        <v>31912500</v>
      </c>
      <c r="E290" s="129" t="s">
        <v>185</v>
      </c>
      <c r="F290" s="431">
        <v>2070248.2425000002</v>
      </c>
      <c r="G290" s="431">
        <v>2760330.99</v>
      </c>
      <c r="H290" s="209">
        <f t="shared" si="9"/>
        <v>2070248.2425000002</v>
      </c>
      <c r="I290" s="431">
        <v>2760330.99</v>
      </c>
    </row>
    <row r="291" spans="1:9" s="197" customFormat="1" ht="25" customHeight="1" x14ac:dyDescent="0.4">
      <c r="A291" s="210">
        <v>21020117</v>
      </c>
      <c r="B291" s="269" t="s">
        <v>644</v>
      </c>
      <c r="C291" s="27"/>
      <c r="D291" s="91">
        <v>31912500</v>
      </c>
      <c r="E291" s="129" t="s">
        <v>311</v>
      </c>
      <c r="F291" s="431">
        <v>860701.95000000007</v>
      </c>
      <c r="G291" s="431">
        <v>1147602.6000000001</v>
      </c>
      <c r="H291" s="209">
        <f t="shared" si="9"/>
        <v>860701.95000000007</v>
      </c>
      <c r="I291" s="431">
        <v>1147602.6000000001</v>
      </c>
    </row>
    <row r="292" spans="1:9" s="197" customFormat="1" ht="25" customHeight="1" x14ac:dyDescent="0.4">
      <c r="A292" s="271">
        <v>21020128</v>
      </c>
      <c r="B292" s="269" t="s">
        <v>644</v>
      </c>
      <c r="C292" s="28"/>
      <c r="D292" s="91">
        <v>31912500</v>
      </c>
      <c r="E292" s="129" t="s">
        <v>431</v>
      </c>
      <c r="F292" s="431">
        <v>303993.57</v>
      </c>
      <c r="G292" s="431">
        <v>405324.76</v>
      </c>
      <c r="H292" s="209">
        <f t="shared" si="9"/>
        <v>303993.57</v>
      </c>
      <c r="I292" s="431">
        <v>405324.76</v>
      </c>
    </row>
    <row r="293" spans="1:9" s="197" customFormat="1" ht="25" customHeight="1" x14ac:dyDescent="0.4">
      <c r="A293" s="219">
        <v>22020000</v>
      </c>
      <c r="B293" s="272"/>
      <c r="C293" s="29"/>
      <c r="D293" s="272"/>
      <c r="E293" s="153" t="s">
        <v>203</v>
      </c>
      <c r="F293" s="208"/>
      <c r="G293" s="431"/>
      <c r="H293" s="209"/>
      <c r="I293" s="431"/>
    </row>
    <row r="294" spans="1:9" ht="25" customHeight="1" x14ac:dyDescent="0.4">
      <c r="A294" s="219">
        <v>22020100</v>
      </c>
      <c r="B294" s="272"/>
      <c r="C294" s="29"/>
      <c r="D294" s="272"/>
      <c r="E294" s="153" t="s">
        <v>204</v>
      </c>
      <c r="F294" s="208"/>
      <c r="G294" s="431"/>
      <c r="H294" s="208"/>
      <c r="I294" s="431"/>
    </row>
    <row r="295" spans="1:9" ht="25" customHeight="1" x14ac:dyDescent="0.4">
      <c r="A295" s="255">
        <v>22020101</v>
      </c>
      <c r="B295" s="269" t="s">
        <v>644</v>
      </c>
      <c r="C295" s="28"/>
      <c r="D295" s="91">
        <v>31912500</v>
      </c>
      <c r="E295" s="256" t="s">
        <v>205</v>
      </c>
      <c r="F295" s="208"/>
      <c r="G295" s="209"/>
      <c r="H295" s="208"/>
      <c r="I295" s="209"/>
    </row>
    <row r="296" spans="1:9" ht="25" customHeight="1" x14ac:dyDescent="0.4">
      <c r="A296" s="255">
        <v>22020102</v>
      </c>
      <c r="B296" s="269" t="s">
        <v>644</v>
      </c>
      <c r="C296" s="28"/>
      <c r="D296" s="91">
        <v>31912500</v>
      </c>
      <c r="E296" s="256" t="s">
        <v>206</v>
      </c>
      <c r="F296" s="208"/>
      <c r="G296" s="209"/>
      <c r="H296" s="208"/>
      <c r="I296" s="209"/>
    </row>
    <row r="297" spans="1:9" ht="25" customHeight="1" x14ac:dyDescent="0.4">
      <c r="A297" s="219">
        <v>22020500</v>
      </c>
      <c r="B297" s="272"/>
      <c r="C297" s="29"/>
      <c r="D297" s="272"/>
      <c r="E297" s="153" t="s">
        <v>229</v>
      </c>
      <c r="F297" s="208"/>
      <c r="G297" s="209"/>
      <c r="H297" s="208"/>
      <c r="I297" s="209"/>
    </row>
    <row r="298" spans="1:9" ht="25" customHeight="1" x14ac:dyDescent="0.4">
      <c r="A298" s="190">
        <v>22020501</v>
      </c>
      <c r="B298" s="269" t="s">
        <v>644</v>
      </c>
      <c r="C298" s="30"/>
      <c r="D298" s="91">
        <v>31912500</v>
      </c>
      <c r="E298" s="218" t="s">
        <v>230</v>
      </c>
      <c r="F298" s="208">
        <v>2800000</v>
      </c>
      <c r="G298" s="209">
        <v>15000000</v>
      </c>
      <c r="H298" s="208">
        <v>5500000</v>
      </c>
      <c r="I298" s="209">
        <v>15000000</v>
      </c>
    </row>
    <row r="299" spans="1:9" ht="25" customHeight="1" x14ac:dyDescent="0.4">
      <c r="A299" s="190">
        <v>22020502</v>
      </c>
      <c r="B299" s="269"/>
      <c r="C299" s="30"/>
      <c r="D299" s="91"/>
      <c r="E299" s="183" t="s">
        <v>679</v>
      </c>
      <c r="F299" s="208">
        <v>1780500</v>
      </c>
      <c r="G299" s="208">
        <v>3000000</v>
      </c>
      <c r="H299" s="208">
        <v>400000</v>
      </c>
      <c r="I299" s="208">
        <v>3000000</v>
      </c>
    </row>
    <row r="300" spans="1:9" ht="25" customHeight="1" x14ac:dyDescent="0.4">
      <c r="A300" s="219">
        <v>22021000</v>
      </c>
      <c r="B300" s="272"/>
      <c r="C300" s="29"/>
      <c r="D300" s="272"/>
      <c r="E300" s="221" t="s">
        <v>246</v>
      </c>
      <c r="F300" s="240"/>
      <c r="G300" s="240"/>
      <c r="H300" s="240"/>
      <c r="I300" s="240"/>
    </row>
    <row r="301" spans="1:9" s="197" customFormat="1" ht="25" customHeight="1" x14ac:dyDescent="0.4">
      <c r="A301" s="190">
        <v>22021001</v>
      </c>
      <c r="B301" s="269" t="s">
        <v>644</v>
      </c>
      <c r="C301" s="30"/>
      <c r="D301" s="91">
        <v>31912500</v>
      </c>
      <c r="E301" s="218" t="s">
        <v>297</v>
      </c>
      <c r="F301" s="208">
        <v>1300000</v>
      </c>
      <c r="G301" s="209">
        <v>3000000</v>
      </c>
      <c r="H301" s="208">
        <v>345000</v>
      </c>
      <c r="I301" s="209">
        <v>3000000</v>
      </c>
    </row>
    <row r="302" spans="1:9" ht="25" customHeight="1" x14ac:dyDescent="0.4">
      <c r="A302" s="190">
        <v>22021002</v>
      </c>
      <c r="B302" s="269" t="s">
        <v>644</v>
      </c>
      <c r="C302" s="30"/>
      <c r="D302" s="91">
        <v>31912500</v>
      </c>
      <c r="E302" s="181" t="s">
        <v>249</v>
      </c>
      <c r="F302" s="208">
        <v>2300000</v>
      </c>
      <c r="G302" s="209">
        <v>3000000</v>
      </c>
      <c r="H302" s="208">
        <v>1927000</v>
      </c>
      <c r="I302" s="209">
        <v>3000000</v>
      </c>
    </row>
    <row r="303" spans="1:9" ht="25" customHeight="1" x14ac:dyDescent="0.4">
      <c r="A303" s="190">
        <v>22021007</v>
      </c>
      <c r="B303" s="269"/>
      <c r="C303" s="30"/>
      <c r="D303" s="91"/>
      <c r="E303" s="181" t="s">
        <v>252</v>
      </c>
      <c r="F303" s="208"/>
      <c r="G303" s="208"/>
      <c r="H303" s="208"/>
      <c r="I303" s="208"/>
    </row>
    <row r="304" spans="1:9" ht="25" customHeight="1" x14ac:dyDescent="0.4">
      <c r="A304" s="190">
        <v>22021011</v>
      </c>
      <c r="B304" s="269"/>
      <c r="C304" s="30"/>
      <c r="D304" s="261"/>
      <c r="E304" s="181" t="s">
        <v>221</v>
      </c>
      <c r="F304" s="208">
        <v>300000</v>
      </c>
      <c r="G304" s="208">
        <v>4000000</v>
      </c>
      <c r="H304" s="208">
        <v>2051278</v>
      </c>
      <c r="I304" s="208">
        <v>4000000</v>
      </c>
    </row>
    <row r="305" spans="1:9" ht="25" customHeight="1" x14ac:dyDescent="0.4">
      <c r="A305" s="219">
        <v>22040100</v>
      </c>
      <c r="B305" s="220"/>
      <c r="C305" s="18"/>
      <c r="D305" s="220"/>
      <c r="E305" s="153" t="s">
        <v>262</v>
      </c>
      <c r="F305" s="260"/>
      <c r="G305" s="70"/>
      <c r="H305" s="70"/>
      <c r="I305" s="70"/>
    </row>
    <row r="306" spans="1:9" ht="25" customHeight="1" thickBot="1" x14ac:dyDescent="0.45">
      <c r="A306" s="456">
        <v>22040109</v>
      </c>
      <c r="B306" s="420"/>
      <c r="C306" s="41"/>
      <c r="D306" s="331"/>
      <c r="E306" s="167" t="s">
        <v>788</v>
      </c>
      <c r="F306" s="241"/>
      <c r="G306" s="75"/>
      <c r="H306" s="75"/>
      <c r="I306" s="75"/>
    </row>
    <row r="307" spans="1:9" ht="25" customHeight="1" thickBot="1" x14ac:dyDescent="0.45">
      <c r="A307" s="450"/>
      <c r="B307" s="462"/>
      <c r="C307" s="463"/>
      <c r="D307" s="462"/>
      <c r="E307" s="453" t="s">
        <v>317</v>
      </c>
      <c r="F307" s="455">
        <f>SUM(F281:F292)</f>
        <v>33062486.302499998</v>
      </c>
      <c r="G307" s="455">
        <f>SUM(G281:G292)</f>
        <v>73505399.030000001</v>
      </c>
      <c r="H307" s="455">
        <f>SUM(H281:H292)</f>
        <v>36379049.272500001</v>
      </c>
      <c r="I307" s="455">
        <f>SUM(I281:I292)</f>
        <v>73505399.030000001</v>
      </c>
    </row>
    <row r="308" spans="1:9" ht="25" customHeight="1" thickBot="1" x14ac:dyDescent="0.45">
      <c r="A308" s="445"/>
      <c r="B308" s="460"/>
      <c r="C308" s="461"/>
      <c r="D308" s="460"/>
      <c r="E308" s="448" t="s">
        <v>203</v>
      </c>
      <c r="F308" s="449">
        <f>SUM(F295:F306)</f>
        <v>8480500</v>
      </c>
      <c r="G308" s="449">
        <f>SUM(G295:G306)</f>
        <v>28000000</v>
      </c>
      <c r="H308" s="449">
        <f>SUM(H295:H306)</f>
        <v>10223278</v>
      </c>
      <c r="I308" s="449">
        <f>SUM(I295:I306)</f>
        <v>28000000</v>
      </c>
    </row>
    <row r="309" spans="1:9" ht="25" customHeight="1" thickBot="1" x14ac:dyDescent="0.45">
      <c r="A309" s="273"/>
      <c r="B309" s="274"/>
      <c r="C309" s="31"/>
      <c r="D309" s="275"/>
      <c r="E309" s="160" t="s">
        <v>296</v>
      </c>
      <c r="F309" s="245">
        <f>F307+F308</f>
        <v>41542986.302499995</v>
      </c>
      <c r="G309" s="245">
        <f>G307+G308</f>
        <v>101505399.03</v>
      </c>
      <c r="H309" s="245">
        <f>H307+H308</f>
        <v>46602327.272500001</v>
      </c>
      <c r="I309" s="245">
        <f>I307+I308</f>
        <v>101505399.03</v>
      </c>
    </row>
    <row r="310" spans="1:9" ht="25" customHeight="1" x14ac:dyDescent="0.45">
      <c r="A310" s="918" t="s">
        <v>845</v>
      </c>
      <c r="B310" s="919"/>
      <c r="C310" s="919"/>
      <c r="D310" s="919"/>
      <c r="E310" s="919"/>
      <c r="F310" s="919"/>
      <c r="G310" s="919"/>
      <c r="H310" s="919"/>
      <c r="I310" s="920"/>
    </row>
    <row r="311" spans="1:9" ht="18" x14ac:dyDescent="0.4">
      <c r="A311" s="909" t="s">
        <v>485</v>
      </c>
      <c r="B311" s="910"/>
      <c r="C311" s="910"/>
      <c r="D311" s="910"/>
      <c r="E311" s="910"/>
      <c r="F311" s="910"/>
      <c r="G311" s="910"/>
      <c r="H311" s="910"/>
      <c r="I311" s="911"/>
    </row>
    <row r="312" spans="1:9" ht="22.5" x14ac:dyDescent="0.45">
      <c r="A312" s="912" t="s">
        <v>952</v>
      </c>
      <c r="B312" s="913"/>
      <c r="C312" s="913"/>
      <c r="D312" s="913"/>
      <c r="E312" s="913"/>
      <c r="F312" s="913"/>
      <c r="G312" s="913"/>
      <c r="H312" s="913"/>
      <c r="I312" s="914"/>
    </row>
    <row r="313" spans="1:9" ht="20.5" thickBot="1" x14ac:dyDescent="0.45">
      <c r="A313" s="915" t="s">
        <v>279</v>
      </c>
      <c r="B313" s="916"/>
      <c r="C313" s="916"/>
      <c r="D313" s="916"/>
      <c r="E313" s="916"/>
      <c r="F313" s="916"/>
      <c r="G313" s="916"/>
      <c r="H313" s="916"/>
      <c r="I313" s="917"/>
    </row>
    <row r="314" spans="1:9" ht="21.75" customHeight="1" thickBot="1" x14ac:dyDescent="0.45">
      <c r="A314" s="927" t="s">
        <v>387</v>
      </c>
      <c r="B314" s="928"/>
      <c r="C314" s="928"/>
      <c r="D314" s="928"/>
      <c r="E314" s="928"/>
      <c r="F314" s="928"/>
      <c r="G314" s="928"/>
      <c r="H314" s="928"/>
      <c r="I314" s="929"/>
    </row>
    <row r="315" spans="1:9" ht="36.5" thickBot="1" x14ac:dyDescent="0.45">
      <c r="A315" s="4" t="s">
        <v>463</v>
      </c>
      <c r="B315" s="80" t="s">
        <v>456</v>
      </c>
      <c r="C315" s="4" t="s">
        <v>452</v>
      </c>
      <c r="D315" s="80" t="s">
        <v>455</v>
      </c>
      <c r="E315" s="185" t="s">
        <v>1</v>
      </c>
      <c r="F315" s="80" t="s">
        <v>853</v>
      </c>
      <c r="G315" s="80" t="s">
        <v>883</v>
      </c>
      <c r="H315" s="80" t="s">
        <v>884</v>
      </c>
      <c r="I315" s="80" t="s">
        <v>957</v>
      </c>
    </row>
    <row r="316" spans="1:9" s="175" customFormat="1" ht="36.5" thickBot="1" x14ac:dyDescent="0.4">
      <c r="A316" s="186">
        <v>12500100100</v>
      </c>
      <c r="B316" s="269" t="s">
        <v>644</v>
      </c>
      <c r="C316" s="11"/>
      <c r="D316" s="91">
        <v>31912500</v>
      </c>
      <c r="E316" s="188" t="s">
        <v>647</v>
      </c>
      <c r="F316" s="189">
        <f>F396</f>
        <v>102355185.76499999</v>
      </c>
      <c r="G316" s="189">
        <f>G396</f>
        <v>234435796.63229999</v>
      </c>
      <c r="H316" s="189">
        <f>H396</f>
        <v>82365570.332649991</v>
      </c>
      <c r="I316" s="189">
        <f>I396</f>
        <v>211704586.68802303</v>
      </c>
    </row>
    <row r="317" spans="1:9" ht="36" customHeight="1" thickBot="1" x14ac:dyDescent="0.45">
      <c r="A317" s="8"/>
      <c r="B317" s="250"/>
      <c r="C317" s="24"/>
      <c r="D317" s="250"/>
      <c r="E317" s="173" t="s">
        <v>296</v>
      </c>
      <c r="F317" s="199">
        <f>F316</f>
        <v>102355185.76499999</v>
      </c>
      <c r="G317" s="199">
        <f>G316</f>
        <v>234435796.63229999</v>
      </c>
      <c r="H317" s="199">
        <f>H316</f>
        <v>82365570.332649991</v>
      </c>
      <c r="I317" s="199">
        <f>I316</f>
        <v>211704586.68802303</v>
      </c>
    </row>
    <row r="318" spans="1:9" ht="25" customHeight="1" thickBot="1" x14ac:dyDescent="0.45">
      <c r="A318" s="945" t="s">
        <v>504</v>
      </c>
      <c r="B318" s="946"/>
      <c r="C318" s="946"/>
      <c r="D318" s="946"/>
      <c r="E318" s="946"/>
      <c r="F318" s="946"/>
      <c r="G318" s="946"/>
      <c r="H318" s="946"/>
      <c r="I318" s="947"/>
    </row>
    <row r="319" spans="1:9" ht="25" customHeight="1" x14ac:dyDescent="0.4">
      <c r="A319" s="192"/>
      <c r="B319" s="193"/>
      <c r="C319" s="9"/>
      <c r="D319" s="193"/>
      <c r="E319" s="157" t="s">
        <v>164</v>
      </c>
      <c r="F319" s="200">
        <f t="shared" ref="F319:I320" si="10">F394</f>
        <v>64580157.764999993</v>
      </c>
      <c r="G319" s="200">
        <f t="shared" si="10"/>
        <v>185935796.63229999</v>
      </c>
      <c r="H319" s="200">
        <f t="shared" si="10"/>
        <v>62066482.332649991</v>
      </c>
      <c r="I319" s="200">
        <f t="shared" si="10"/>
        <v>151704586.68802303</v>
      </c>
    </row>
    <row r="320" spans="1:9" ht="25" customHeight="1" thickBot="1" x14ac:dyDescent="0.45">
      <c r="A320" s="194"/>
      <c r="B320" s="195"/>
      <c r="C320" s="10"/>
      <c r="D320" s="195"/>
      <c r="E320" s="196" t="s">
        <v>203</v>
      </c>
      <c r="F320" s="201">
        <f t="shared" si="10"/>
        <v>37775028</v>
      </c>
      <c r="G320" s="201">
        <f t="shared" si="10"/>
        <v>48500000</v>
      </c>
      <c r="H320" s="201">
        <f t="shared" si="10"/>
        <v>20299088</v>
      </c>
      <c r="I320" s="201">
        <f t="shared" si="10"/>
        <v>60000000</v>
      </c>
    </row>
    <row r="321" spans="1:9" ht="25" customHeight="1" thickBot="1" x14ac:dyDescent="0.45">
      <c r="A321" s="8"/>
      <c r="B321" s="250"/>
      <c r="C321" s="24"/>
      <c r="D321" s="250"/>
      <c r="E321" s="173" t="s">
        <v>296</v>
      </c>
      <c r="F321" s="199">
        <f>F319+F320</f>
        <v>102355185.76499999</v>
      </c>
      <c r="G321" s="199">
        <f>G319+G320</f>
        <v>234435796.63229999</v>
      </c>
      <c r="H321" s="199">
        <f>H319+H320</f>
        <v>82365570.332649991</v>
      </c>
      <c r="I321" s="199">
        <f>I319+I320</f>
        <v>211704586.68802303</v>
      </c>
    </row>
    <row r="322" spans="1:9" ht="25" customHeight="1" x14ac:dyDescent="0.45">
      <c r="A322" s="918" t="s">
        <v>845</v>
      </c>
      <c r="B322" s="919"/>
      <c r="C322" s="919"/>
      <c r="D322" s="919"/>
      <c r="E322" s="919"/>
      <c r="F322" s="919"/>
      <c r="G322" s="919"/>
      <c r="H322" s="919"/>
      <c r="I322" s="920"/>
    </row>
    <row r="323" spans="1:9" ht="18" x14ac:dyDescent="0.4">
      <c r="A323" s="909" t="s">
        <v>485</v>
      </c>
      <c r="B323" s="910"/>
      <c r="C323" s="910"/>
      <c r="D323" s="910"/>
      <c r="E323" s="910"/>
      <c r="F323" s="910"/>
      <c r="G323" s="910"/>
      <c r="H323" s="910"/>
      <c r="I323" s="911"/>
    </row>
    <row r="324" spans="1:9" ht="22.5" x14ac:dyDescent="0.45">
      <c r="A324" s="912" t="s">
        <v>952</v>
      </c>
      <c r="B324" s="913"/>
      <c r="C324" s="913"/>
      <c r="D324" s="913"/>
      <c r="E324" s="913"/>
      <c r="F324" s="913"/>
      <c r="G324" s="913"/>
      <c r="H324" s="913"/>
      <c r="I324" s="914"/>
    </row>
    <row r="325" spans="1:9" ht="20.5" thickBot="1" x14ac:dyDescent="0.45">
      <c r="A325" s="915" t="s">
        <v>279</v>
      </c>
      <c r="B325" s="916"/>
      <c r="C325" s="916"/>
      <c r="D325" s="916"/>
      <c r="E325" s="916"/>
      <c r="F325" s="916"/>
      <c r="G325" s="916"/>
      <c r="H325" s="916"/>
      <c r="I325" s="917"/>
    </row>
    <row r="326" spans="1:9" ht="20.25" customHeight="1" thickBot="1" x14ac:dyDescent="0.45">
      <c r="A326" s="933" t="s">
        <v>331</v>
      </c>
      <c r="B326" s="934"/>
      <c r="C326" s="934"/>
      <c r="D326" s="934"/>
      <c r="E326" s="934"/>
      <c r="F326" s="934"/>
      <c r="G326" s="934"/>
      <c r="H326" s="934"/>
      <c r="I326" s="935"/>
    </row>
    <row r="327" spans="1:9" ht="36.5" thickBot="1" x14ac:dyDescent="0.45">
      <c r="A327" s="4" t="s">
        <v>463</v>
      </c>
      <c r="B327" s="80" t="s">
        <v>456</v>
      </c>
      <c r="C327" s="4" t="s">
        <v>452</v>
      </c>
      <c r="D327" s="80" t="s">
        <v>455</v>
      </c>
      <c r="E327" s="185" t="s">
        <v>1</v>
      </c>
      <c r="F327" s="80" t="s">
        <v>853</v>
      </c>
      <c r="G327" s="80" t="s">
        <v>883</v>
      </c>
      <c r="H327" s="80" t="s">
        <v>884</v>
      </c>
      <c r="I327" s="80" t="s">
        <v>957</v>
      </c>
    </row>
    <row r="328" spans="1:9" s="175" customFormat="1" ht="39.75" customHeight="1" x14ac:dyDescent="0.35">
      <c r="A328" s="227">
        <v>20000000</v>
      </c>
      <c r="B328" s="228"/>
      <c r="C328" s="20"/>
      <c r="D328" s="228"/>
      <c r="E328" s="111" t="s">
        <v>163</v>
      </c>
      <c r="F328" s="229"/>
      <c r="G328" s="229"/>
      <c r="H328" s="229"/>
      <c r="I328" s="230"/>
    </row>
    <row r="329" spans="1:9" ht="25" customHeight="1" x14ac:dyDescent="0.4">
      <c r="A329" s="206">
        <v>21000000</v>
      </c>
      <c r="B329" s="207"/>
      <c r="C329" s="14"/>
      <c r="D329" s="207"/>
      <c r="E329" s="84" t="s">
        <v>164</v>
      </c>
      <c r="F329" s="208"/>
      <c r="G329" s="208"/>
      <c r="H329" s="208"/>
      <c r="I329" s="209"/>
    </row>
    <row r="330" spans="1:9" ht="25" customHeight="1" x14ac:dyDescent="0.4">
      <c r="A330" s="206">
        <v>21010000</v>
      </c>
      <c r="B330" s="207"/>
      <c r="C330" s="14"/>
      <c r="D330" s="207"/>
      <c r="E330" s="84" t="s">
        <v>165</v>
      </c>
      <c r="F330" s="208"/>
      <c r="G330" s="208"/>
      <c r="H330" s="208"/>
      <c r="I330" s="209"/>
    </row>
    <row r="331" spans="1:9" ht="25" customHeight="1" x14ac:dyDescent="0.4">
      <c r="A331" s="210">
        <v>21010103</v>
      </c>
      <c r="B331" s="269" t="s">
        <v>644</v>
      </c>
      <c r="C331" s="15"/>
      <c r="D331" s="91">
        <v>31912500</v>
      </c>
      <c r="E331" s="92" t="s">
        <v>167</v>
      </c>
      <c r="F331" s="71">
        <v>12277215</v>
      </c>
      <c r="G331" s="71">
        <v>14859784.903200001</v>
      </c>
      <c r="H331" s="209">
        <v>12277215</v>
      </c>
      <c r="I331" s="71">
        <f>G331+(G331*1%)</f>
        <v>15008382.752232</v>
      </c>
    </row>
    <row r="332" spans="1:9" ht="25" customHeight="1" x14ac:dyDescent="0.4">
      <c r="A332" s="210">
        <v>21010104</v>
      </c>
      <c r="B332" s="269" t="s">
        <v>644</v>
      </c>
      <c r="C332" s="15"/>
      <c r="D332" s="91">
        <v>31912500</v>
      </c>
      <c r="E332" s="92" t="s">
        <v>168</v>
      </c>
      <c r="F332" s="71">
        <v>15177051</v>
      </c>
      <c r="G332" s="71">
        <v>18220198.626200002</v>
      </c>
      <c r="H332" s="209">
        <v>15177051</v>
      </c>
      <c r="I332" s="71">
        <f>G332+(G332*1%)</f>
        <v>18402400.612462003</v>
      </c>
    </row>
    <row r="333" spans="1:9" ht="25" customHeight="1" x14ac:dyDescent="0.4">
      <c r="A333" s="210">
        <v>21010105</v>
      </c>
      <c r="B333" s="269" t="s">
        <v>644</v>
      </c>
      <c r="C333" s="15"/>
      <c r="D333" s="91">
        <v>31912500</v>
      </c>
      <c r="E333" s="92" t="s">
        <v>169</v>
      </c>
      <c r="F333" s="71">
        <v>4759461.8624999998</v>
      </c>
      <c r="G333" s="71">
        <v>6409408.6414999999</v>
      </c>
      <c r="H333" s="209">
        <f t="shared" ref="H333:H361" si="11">G333/12*9</f>
        <v>4807056.4811249999</v>
      </c>
      <c r="I333" s="71">
        <f>G333+(G333*1%)</f>
        <v>6473502.7279150002</v>
      </c>
    </row>
    <row r="334" spans="1:9" s="197" customFormat="1" ht="25" customHeight="1" x14ac:dyDescent="0.4">
      <c r="A334" s="210">
        <v>21010106</v>
      </c>
      <c r="B334" s="269"/>
      <c r="C334" s="15"/>
      <c r="D334" s="91"/>
      <c r="E334" s="92" t="s">
        <v>170</v>
      </c>
      <c r="F334" s="71">
        <v>0</v>
      </c>
      <c r="G334" s="71"/>
      <c r="H334" s="209">
        <f t="shared" si="11"/>
        <v>0</v>
      </c>
      <c r="I334" s="71"/>
    </row>
    <row r="335" spans="1:9" s="197" customFormat="1" ht="25" customHeight="1" x14ac:dyDescent="0.4">
      <c r="A335" s="758"/>
      <c r="B335" s="269"/>
      <c r="C335" s="55"/>
      <c r="D335" s="91"/>
      <c r="E335" s="759" t="s">
        <v>680</v>
      </c>
      <c r="F335" s="213">
        <v>0</v>
      </c>
      <c r="G335" s="213">
        <v>56658285.060000002</v>
      </c>
      <c r="H335" s="403">
        <v>0</v>
      </c>
      <c r="I335" s="761">
        <v>60960000</v>
      </c>
    </row>
    <row r="336" spans="1:9" s="760" customFormat="1" ht="25" customHeight="1" x14ac:dyDescent="0.35">
      <c r="A336" s="206">
        <v>21020300</v>
      </c>
      <c r="B336" s="207"/>
      <c r="C336" s="14"/>
      <c r="D336" s="207"/>
      <c r="E336" s="84" t="s">
        <v>192</v>
      </c>
      <c r="F336" s="71">
        <v>0</v>
      </c>
      <c r="G336" s="71"/>
      <c r="H336" s="209">
        <f t="shared" si="11"/>
        <v>0</v>
      </c>
      <c r="I336" s="71"/>
    </row>
    <row r="337" spans="1:9" s="197" customFormat="1" ht="25" customHeight="1" x14ac:dyDescent="0.4">
      <c r="A337" s="210">
        <v>21020301</v>
      </c>
      <c r="B337" s="269" t="s">
        <v>644</v>
      </c>
      <c r="C337" s="15"/>
      <c r="D337" s="91">
        <v>31912500</v>
      </c>
      <c r="E337" s="129" t="s">
        <v>177</v>
      </c>
      <c r="F337" s="71">
        <v>4597025</v>
      </c>
      <c r="G337" s="71">
        <v>5056210.0859999992</v>
      </c>
      <c r="H337" s="209">
        <v>4597025</v>
      </c>
      <c r="I337" s="71">
        <f t="shared" ref="I337:I342" si="12">G337+(G337*1%)</f>
        <v>5106772.1868599989</v>
      </c>
    </row>
    <row r="338" spans="1:9" s="197" customFormat="1" ht="25" customHeight="1" x14ac:dyDescent="0.4">
      <c r="A338" s="210">
        <v>21020302</v>
      </c>
      <c r="B338" s="269" t="s">
        <v>644</v>
      </c>
      <c r="C338" s="15"/>
      <c r="D338" s="91">
        <v>31912500</v>
      </c>
      <c r="E338" s="129" t="s">
        <v>178</v>
      </c>
      <c r="F338" s="71">
        <v>2055443</v>
      </c>
      <c r="G338" s="71">
        <v>2838431.3810000001</v>
      </c>
      <c r="H338" s="209">
        <v>2055443</v>
      </c>
      <c r="I338" s="71">
        <f t="shared" si="12"/>
        <v>2866815.6948100002</v>
      </c>
    </row>
    <row r="339" spans="1:9" s="197" customFormat="1" ht="25" customHeight="1" x14ac:dyDescent="0.4">
      <c r="A339" s="210">
        <v>21020303</v>
      </c>
      <c r="B339" s="269" t="s">
        <v>644</v>
      </c>
      <c r="C339" s="15"/>
      <c r="D339" s="91">
        <v>31912500</v>
      </c>
      <c r="E339" s="129" t="s">
        <v>179</v>
      </c>
      <c r="F339" s="71">
        <v>136883.29499999998</v>
      </c>
      <c r="G339" s="71">
        <v>184336.17060000001</v>
      </c>
      <c r="H339" s="209">
        <f t="shared" si="11"/>
        <v>138252.12794999999</v>
      </c>
      <c r="I339" s="71">
        <f t="shared" si="12"/>
        <v>186179.53230600001</v>
      </c>
    </row>
    <row r="340" spans="1:9" s="197" customFormat="1" ht="25" customHeight="1" x14ac:dyDescent="0.4">
      <c r="A340" s="210">
        <v>21020304</v>
      </c>
      <c r="B340" s="269" t="s">
        <v>644</v>
      </c>
      <c r="C340" s="15"/>
      <c r="D340" s="91">
        <v>31912500</v>
      </c>
      <c r="E340" s="129" t="s">
        <v>180</v>
      </c>
      <c r="F340" s="71">
        <v>564147.54</v>
      </c>
      <c r="G340" s="71">
        <v>759718.68719999993</v>
      </c>
      <c r="H340" s="209">
        <f t="shared" si="11"/>
        <v>569789.01539999992</v>
      </c>
      <c r="I340" s="71">
        <f t="shared" si="12"/>
        <v>767315.87407199992</v>
      </c>
    </row>
    <row r="341" spans="1:9" s="197" customFormat="1" ht="25" customHeight="1" x14ac:dyDescent="0.4">
      <c r="A341" s="210">
        <v>21020305</v>
      </c>
      <c r="B341" s="269" t="s">
        <v>644</v>
      </c>
      <c r="C341" s="15"/>
      <c r="D341" s="91">
        <v>31912500</v>
      </c>
      <c r="E341" s="129" t="s">
        <v>181</v>
      </c>
      <c r="F341" s="71">
        <v>1502112.9224999999</v>
      </c>
      <c r="G341" s="71">
        <v>2022845.4023</v>
      </c>
      <c r="H341" s="209">
        <f t="shared" si="11"/>
        <v>1517134.0517249999</v>
      </c>
      <c r="I341" s="71">
        <f t="shared" si="12"/>
        <v>2043073.856323</v>
      </c>
    </row>
    <row r="342" spans="1:9" s="197" customFormat="1" ht="25" customHeight="1" x14ac:dyDescent="0.4">
      <c r="A342" s="210">
        <v>21020306</v>
      </c>
      <c r="B342" s="269" t="s">
        <v>644</v>
      </c>
      <c r="C342" s="15"/>
      <c r="D342" s="91">
        <v>31912500</v>
      </c>
      <c r="E342" s="129" t="s">
        <v>182</v>
      </c>
      <c r="F342" s="71">
        <v>31365</v>
      </c>
      <c r="G342" s="71">
        <v>42238.2</v>
      </c>
      <c r="H342" s="209">
        <f t="shared" si="11"/>
        <v>31678.649999999998</v>
      </c>
      <c r="I342" s="71">
        <f t="shared" si="12"/>
        <v>42660.581999999995</v>
      </c>
    </row>
    <row r="343" spans="1:9" s="197" customFormat="1" ht="25" customHeight="1" x14ac:dyDescent="0.4">
      <c r="A343" s="210">
        <v>21020312</v>
      </c>
      <c r="B343" s="269"/>
      <c r="C343" s="15"/>
      <c r="D343" s="91"/>
      <c r="E343" s="129" t="s">
        <v>183</v>
      </c>
      <c r="F343" s="71">
        <v>0</v>
      </c>
      <c r="G343" s="71"/>
      <c r="H343" s="209">
        <f t="shared" si="11"/>
        <v>0</v>
      </c>
      <c r="I343" s="71"/>
    </row>
    <row r="344" spans="1:9" s="197" customFormat="1" ht="25" customHeight="1" x14ac:dyDescent="0.4">
      <c r="A344" s="210">
        <v>21020314</v>
      </c>
      <c r="B344" s="269" t="s">
        <v>644</v>
      </c>
      <c r="C344" s="15"/>
      <c r="D344" s="91">
        <v>31912500</v>
      </c>
      <c r="E344" s="129" t="s">
        <v>185</v>
      </c>
      <c r="F344" s="71">
        <v>1053883.8149999999</v>
      </c>
      <c r="G344" s="71">
        <v>1419230.2042</v>
      </c>
      <c r="H344" s="209">
        <f t="shared" si="11"/>
        <v>1064422.6531500001</v>
      </c>
      <c r="I344" s="71">
        <f>G344+(G344*1%)</f>
        <v>1433422.506242</v>
      </c>
    </row>
    <row r="345" spans="1:9" s="197" customFormat="1" ht="25" customHeight="1" x14ac:dyDescent="0.4">
      <c r="A345" s="210">
        <v>21020315</v>
      </c>
      <c r="B345" s="269" t="s">
        <v>644</v>
      </c>
      <c r="C345" s="15"/>
      <c r="D345" s="91">
        <v>31912500</v>
      </c>
      <c r="E345" s="129" t="s">
        <v>186</v>
      </c>
      <c r="F345" s="71">
        <v>987248.68500000006</v>
      </c>
      <c r="G345" s="71">
        <v>1329494.8958000001</v>
      </c>
      <c r="H345" s="209">
        <f t="shared" si="11"/>
        <v>997121.17185000004</v>
      </c>
      <c r="I345" s="71">
        <f>G345+(G345*1%)</f>
        <v>1342789.844758</v>
      </c>
    </row>
    <row r="346" spans="1:9" ht="25" customHeight="1" x14ac:dyDescent="0.4">
      <c r="A346" s="206">
        <v>21020400</v>
      </c>
      <c r="B346" s="269"/>
      <c r="C346" s="14"/>
      <c r="D346" s="207"/>
      <c r="E346" s="84" t="s">
        <v>193</v>
      </c>
      <c r="F346" s="71">
        <v>0</v>
      </c>
      <c r="G346" s="71"/>
      <c r="H346" s="209">
        <f t="shared" si="11"/>
        <v>0</v>
      </c>
      <c r="I346" s="71"/>
    </row>
    <row r="347" spans="1:9" ht="25" customHeight="1" x14ac:dyDescent="0.4">
      <c r="A347" s="210">
        <v>21020401</v>
      </c>
      <c r="B347" s="269" t="s">
        <v>644</v>
      </c>
      <c r="C347" s="15"/>
      <c r="D347" s="91">
        <v>31912500</v>
      </c>
      <c r="E347" s="129" t="s">
        <v>177</v>
      </c>
      <c r="F347" s="71">
        <v>5590967</v>
      </c>
      <c r="G347" s="71">
        <v>6294511.4657000005</v>
      </c>
      <c r="H347" s="209">
        <v>5590967</v>
      </c>
      <c r="I347" s="71">
        <f t="shared" ref="I347:I352" si="13">G347+(G347*1%)</f>
        <v>6357456.5803570002</v>
      </c>
    </row>
    <row r="348" spans="1:9" ht="25" customHeight="1" x14ac:dyDescent="0.4">
      <c r="A348" s="210">
        <v>21020402</v>
      </c>
      <c r="B348" s="269" t="s">
        <v>644</v>
      </c>
      <c r="C348" s="15"/>
      <c r="D348" s="91">
        <v>31912500</v>
      </c>
      <c r="E348" s="129" t="s">
        <v>178</v>
      </c>
      <c r="F348" s="71">
        <v>2979120.0750000002</v>
      </c>
      <c r="G348" s="71">
        <v>4011881.7009999999</v>
      </c>
      <c r="H348" s="209">
        <f t="shared" si="11"/>
        <v>3008911.27575</v>
      </c>
      <c r="I348" s="71">
        <f t="shared" si="13"/>
        <v>4052000.5180099998</v>
      </c>
    </row>
    <row r="349" spans="1:9" ht="25" customHeight="1" x14ac:dyDescent="0.4">
      <c r="A349" s="210">
        <v>21020403</v>
      </c>
      <c r="B349" s="269" t="s">
        <v>644</v>
      </c>
      <c r="C349" s="15"/>
      <c r="D349" s="91">
        <v>31912500</v>
      </c>
      <c r="E349" s="129" t="s">
        <v>179</v>
      </c>
      <c r="F349" s="71">
        <v>311383.65000000002</v>
      </c>
      <c r="G349" s="71">
        <v>419329.98200000002</v>
      </c>
      <c r="H349" s="209">
        <f t="shared" si="11"/>
        <v>314497.4865</v>
      </c>
      <c r="I349" s="71">
        <f t="shared" si="13"/>
        <v>423523.28182000003</v>
      </c>
    </row>
    <row r="350" spans="1:9" ht="25" customHeight="1" x14ac:dyDescent="0.4">
      <c r="A350" s="210">
        <v>21020404</v>
      </c>
      <c r="B350" s="269" t="s">
        <v>644</v>
      </c>
      <c r="C350" s="15"/>
      <c r="D350" s="91">
        <v>31912500</v>
      </c>
      <c r="E350" s="129" t="s">
        <v>180</v>
      </c>
      <c r="F350" s="71">
        <v>685971.09750000003</v>
      </c>
      <c r="G350" s="71">
        <v>923774.41130000004</v>
      </c>
      <c r="H350" s="209">
        <f t="shared" si="11"/>
        <v>692830.80847500009</v>
      </c>
      <c r="I350" s="71">
        <f t="shared" si="13"/>
        <v>933012.15541300003</v>
      </c>
    </row>
    <row r="351" spans="1:9" ht="25" customHeight="1" x14ac:dyDescent="0.4">
      <c r="A351" s="210">
        <v>21020412</v>
      </c>
      <c r="B351" s="269"/>
      <c r="C351" s="15"/>
      <c r="D351" s="91"/>
      <c r="E351" s="129" t="s">
        <v>183</v>
      </c>
      <c r="F351" s="71">
        <v>0</v>
      </c>
      <c r="G351" s="71">
        <v>0</v>
      </c>
      <c r="H351" s="209">
        <f t="shared" si="11"/>
        <v>0</v>
      </c>
      <c r="I351" s="71">
        <f t="shared" si="13"/>
        <v>0</v>
      </c>
    </row>
    <row r="352" spans="1:9" ht="25" customHeight="1" x14ac:dyDescent="0.4">
      <c r="A352" s="210">
        <v>21020415</v>
      </c>
      <c r="B352" s="269" t="s">
        <v>644</v>
      </c>
      <c r="C352" s="15"/>
      <c r="D352" s="91">
        <v>31912500</v>
      </c>
      <c r="E352" s="129" t="s">
        <v>186</v>
      </c>
      <c r="F352" s="71">
        <v>1497620.1824999999</v>
      </c>
      <c r="G352" s="71">
        <v>2016795.1790999998</v>
      </c>
      <c r="H352" s="209">
        <f t="shared" si="11"/>
        <v>1512596.384325</v>
      </c>
      <c r="I352" s="71">
        <f t="shared" si="13"/>
        <v>2036963.1308909999</v>
      </c>
    </row>
    <row r="353" spans="1:9" ht="25" customHeight="1" x14ac:dyDescent="0.4">
      <c r="A353" s="206">
        <v>21020500</v>
      </c>
      <c r="B353" s="269"/>
      <c r="C353" s="14"/>
      <c r="D353" s="207"/>
      <c r="E353" s="84" t="s">
        <v>194</v>
      </c>
      <c r="F353" s="71">
        <v>0</v>
      </c>
      <c r="G353" s="71"/>
      <c r="H353" s="209">
        <f t="shared" si="11"/>
        <v>0</v>
      </c>
      <c r="I353" s="71"/>
    </row>
    <row r="354" spans="1:9" ht="25" customHeight="1" x14ac:dyDescent="0.4">
      <c r="A354" s="210">
        <v>21020501</v>
      </c>
      <c r="B354" s="269" t="s">
        <v>644</v>
      </c>
      <c r="C354" s="15"/>
      <c r="D354" s="91">
        <v>31912500</v>
      </c>
      <c r="E354" s="129" t="s">
        <v>177</v>
      </c>
      <c r="F354" s="71">
        <v>1507584.2324999999</v>
      </c>
      <c r="G354" s="71">
        <v>2030213.4331</v>
      </c>
      <c r="H354" s="209">
        <f t="shared" si="11"/>
        <v>1522660.074825</v>
      </c>
      <c r="I354" s="71">
        <f t="shared" ref="I354:I359" si="14">G354+(G354*1%)</f>
        <v>2050515.5674310001</v>
      </c>
    </row>
    <row r="355" spans="1:9" ht="25" customHeight="1" x14ac:dyDescent="0.4">
      <c r="A355" s="276">
        <v>21020502</v>
      </c>
      <c r="B355" s="269" t="s">
        <v>644</v>
      </c>
      <c r="C355" s="17"/>
      <c r="D355" s="91">
        <v>31912500</v>
      </c>
      <c r="E355" s="129" t="s">
        <v>178</v>
      </c>
      <c r="F355" s="71">
        <v>910711.26</v>
      </c>
      <c r="G355" s="71">
        <v>1226424.4967999998</v>
      </c>
      <c r="H355" s="209">
        <f t="shared" si="11"/>
        <v>919818.37259999989</v>
      </c>
      <c r="I355" s="71">
        <f t="shared" si="14"/>
        <v>1238688.7417679999</v>
      </c>
    </row>
    <row r="356" spans="1:9" ht="25" customHeight="1" x14ac:dyDescent="0.4">
      <c r="A356" s="276">
        <v>21020503</v>
      </c>
      <c r="B356" s="269" t="s">
        <v>644</v>
      </c>
      <c r="C356" s="17"/>
      <c r="D356" s="91">
        <v>31912500</v>
      </c>
      <c r="E356" s="129" t="s">
        <v>179</v>
      </c>
      <c r="F356" s="71">
        <v>243384.08249999999</v>
      </c>
      <c r="G356" s="71">
        <v>327757.23109999998</v>
      </c>
      <c r="H356" s="209">
        <f t="shared" si="11"/>
        <v>245817.92332499998</v>
      </c>
      <c r="I356" s="71">
        <f t="shared" si="14"/>
        <v>331034.803411</v>
      </c>
    </row>
    <row r="357" spans="1:9" ht="25" customHeight="1" x14ac:dyDescent="0.4">
      <c r="A357" s="276">
        <v>21020504</v>
      </c>
      <c r="B357" s="269" t="s">
        <v>644</v>
      </c>
      <c r="C357" s="17"/>
      <c r="D357" s="91">
        <v>31912500</v>
      </c>
      <c r="E357" s="129" t="s">
        <v>180</v>
      </c>
      <c r="F357" s="71">
        <v>220917.20250000001</v>
      </c>
      <c r="G357" s="71">
        <v>297501.83270000003</v>
      </c>
      <c r="H357" s="209">
        <f t="shared" si="11"/>
        <v>223126.37452500002</v>
      </c>
      <c r="I357" s="71">
        <f t="shared" si="14"/>
        <v>300476.85102700006</v>
      </c>
    </row>
    <row r="358" spans="1:9" ht="25" customHeight="1" x14ac:dyDescent="0.4">
      <c r="A358" s="276">
        <v>21020512</v>
      </c>
      <c r="B358" s="269"/>
      <c r="C358" s="17"/>
      <c r="D358" s="91"/>
      <c r="E358" s="129" t="s">
        <v>183</v>
      </c>
      <c r="F358" s="71">
        <v>0</v>
      </c>
      <c r="G358" s="71">
        <v>0</v>
      </c>
      <c r="H358" s="209">
        <f t="shared" si="11"/>
        <v>0</v>
      </c>
      <c r="I358" s="71">
        <f t="shared" si="14"/>
        <v>0</v>
      </c>
    </row>
    <row r="359" spans="1:9" ht="25" customHeight="1" x14ac:dyDescent="0.4">
      <c r="A359" s="276">
        <v>21020515</v>
      </c>
      <c r="B359" s="269" t="s">
        <v>644</v>
      </c>
      <c r="C359" s="17"/>
      <c r="D359" s="91">
        <v>31912500</v>
      </c>
      <c r="E359" s="129" t="s">
        <v>186</v>
      </c>
      <c r="F359" s="71">
        <v>2240661.8624999998</v>
      </c>
      <c r="G359" s="71">
        <v>3017424.6414999999</v>
      </c>
      <c r="H359" s="209">
        <f t="shared" si="11"/>
        <v>2263068.4811249999</v>
      </c>
      <c r="I359" s="71">
        <f t="shared" si="14"/>
        <v>3047598.8879149999</v>
      </c>
    </row>
    <row r="360" spans="1:9" ht="25" customHeight="1" x14ac:dyDescent="0.4">
      <c r="A360" s="214">
        <v>21020600</v>
      </c>
      <c r="B360" s="269"/>
      <c r="C360" s="16"/>
      <c r="D360" s="215"/>
      <c r="E360" s="84" t="s">
        <v>195</v>
      </c>
      <c r="F360" s="71">
        <v>0</v>
      </c>
      <c r="G360" s="71"/>
      <c r="H360" s="209">
        <f t="shared" si="11"/>
        <v>0</v>
      </c>
      <c r="I360" s="71"/>
    </row>
    <row r="361" spans="1:9" ht="25" customHeight="1" x14ac:dyDescent="0.4">
      <c r="A361" s="276">
        <v>21020604</v>
      </c>
      <c r="B361" s="269" t="s">
        <v>644</v>
      </c>
      <c r="C361" s="17"/>
      <c r="D361" s="91">
        <v>31912500</v>
      </c>
      <c r="E361" s="92" t="s">
        <v>197</v>
      </c>
      <c r="F361" s="70">
        <v>0</v>
      </c>
      <c r="G361" s="71"/>
      <c r="H361" s="209">
        <f t="shared" si="11"/>
        <v>0</v>
      </c>
      <c r="I361" s="71"/>
    </row>
    <row r="362" spans="1:9" ht="25" customHeight="1" x14ac:dyDescent="0.4">
      <c r="A362" s="276">
        <v>21020605</v>
      </c>
      <c r="B362" s="269" t="s">
        <v>644</v>
      </c>
      <c r="C362" s="17"/>
      <c r="D362" s="91">
        <v>31912500</v>
      </c>
      <c r="E362" s="92" t="s">
        <v>198</v>
      </c>
      <c r="F362" s="70">
        <v>5250000</v>
      </c>
      <c r="G362" s="71">
        <v>7000000</v>
      </c>
      <c r="H362" s="209"/>
      <c r="I362" s="71">
        <v>7000000</v>
      </c>
    </row>
    <row r="363" spans="1:9" ht="25" customHeight="1" x14ac:dyDescent="0.4">
      <c r="A363" s="219">
        <v>22000000</v>
      </c>
      <c r="B363" s="269"/>
      <c r="C363" s="18"/>
      <c r="D363" s="220"/>
      <c r="E363" s="153" t="s">
        <v>201</v>
      </c>
      <c r="F363" s="70"/>
      <c r="G363" s="71"/>
      <c r="H363" s="70"/>
      <c r="I363" s="71"/>
    </row>
    <row r="364" spans="1:9" ht="25" customHeight="1" x14ac:dyDescent="0.4">
      <c r="A364" s="219">
        <v>22010000</v>
      </c>
      <c r="B364" s="269"/>
      <c r="C364" s="18"/>
      <c r="D364" s="220"/>
      <c r="E364" s="153" t="s">
        <v>202</v>
      </c>
      <c r="F364" s="70"/>
      <c r="G364" s="71"/>
      <c r="H364" s="70"/>
      <c r="I364" s="71"/>
    </row>
    <row r="365" spans="1:9" ht="25" customHeight="1" x14ac:dyDescent="0.4">
      <c r="A365" s="219">
        <v>22010100</v>
      </c>
      <c r="B365" s="269"/>
      <c r="C365" s="18"/>
      <c r="D365" s="220"/>
      <c r="E365" s="153" t="s">
        <v>202</v>
      </c>
      <c r="F365" s="70"/>
      <c r="G365" s="71"/>
      <c r="H365" s="70"/>
      <c r="I365" s="71"/>
    </row>
    <row r="366" spans="1:9" ht="25" customHeight="1" x14ac:dyDescent="0.4">
      <c r="A366" s="720">
        <v>22010100</v>
      </c>
      <c r="B366" s="721" t="s">
        <v>784</v>
      </c>
      <c r="C366" s="50"/>
      <c r="D366" s="626"/>
      <c r="E366" s="725" t="s">
        <v>878</v>
      </c>
      <c r="F366" s="402"/>
      <c r="G366" s="213">
        <v>39270000</v>
      </c>
      <c r="H366" s="402">
        <v>2540000</v>
      </c>
      <c r="I366" s="213">
        <v>0</v>
      </c>
    </row>
    <row r="367" spans="1:9" s="197" customFormat="1" ht="25" customHeight="1" x14ac:dyDescent="0.4">
      <c r="A367" s="720">
        <v>22010100</v>
      </c>
      <c r="B367" s="721" t="s">
        <v>784</v>
      </c>
      <c r="C367" s="50"/>
      <c r="D367" s="626"/>
      <c r="E367" s="725" t="s">
        <v>879</v>
      </c>
      <c r="F367" s="208"/>
      <c r="G367" s="95">
        <v>9300000</v>
      </c>
      <c r="H367" s="208"/>
      <c r="I367" s="95">
        <f>25000*6*62</f>
        <v>9300000</v>
      </c>
    </row>
    <row r="368" spans="1:9" s="197" customFormat="1" ht="45" customHeight="1" x14ac:dyDescent="0.4">
      <c r="A368" s="190">
        <v>22010103</v>
      </c>
      <c r="B368" s="269" t="s">
        <v>644</v>
      </c>
      <c r="C368" s="6"/>
      <c r="D368" s="91">
        <v>31912500</v>
      </c>
      <c r="E368" s="218" t="s">
        <v>681</v>
      </c>
      <c r="F368" s="70"/>
      <c r="G368" s="71"/>
      <c r="H368" s="70"/>
      <c r="I368" s="71"/>
    </row>
    <row r="369" spans="1:9" ht="25" customHeight="1" x14ac:dyDescent="0.4">
      <c r="A369" s="219">
        <v>22020000</v>
      </c>
      <c r="B369" s="269"/>
      <c r="C369" s="18"/>
      <c r="D369" s="220"/>
      <c r="E369" s="153" t="s">
        <v>203</v>
      </c>
      <c r="F369" s="70"/>
      <c r="G369" s="71"/>
      <c r="H369" s="70"/>
      <c r="I369" s="71"/>
    </row>
    <row r="370" spans="1:9" ht="25" customHeight="1" x14ac:dyDescent="0.4">
      <c r="A370" s="219">
        <v>22020100</v>
      </c>
      <c r="B370" s="269"/>
      <c r="C370" s="18"/>
      <c r="D370" s="220"/>
      <c r="E370" s="153" t="s">
        <v>204</v>
      </c>
      <c r="F370" s="70"/>
      <c r="G370" s="71"/>
      <c r="H370" s="70"/>
      <c r="I370" s="71"/>
    </row>
    <row r="371" spans="1:9" ht="25" customHeight="1" x14ac:dyDescent="0.4">
      <c r="A371" s="255">
        <v>22020101</v>
      </c>
      <c r="B371" s="269" t="s">
        <v>644</v>
      </c>
      <c r="C371" s="28"/>
      <c r="D371" s="91">
        <v>31912500</v>
      </c>
      <c r="E371" s="256" t="s">
        <v>205</v>
      </c>
      <c r="F371" s="70"/>
      <c r="G371" s="71">
        <v>500000</v>
      </c>
      <c r="H371" s="70">
        <v>40000</v>
      </c>
      <c r="I371" s="71">
        <v>2000000</v>
      </c>
    </row>
    <row r="372" spans="1:9" ht="25" customHeight="1" x14ac:dyDescent="0.4">
      <c r="A372" s="255">
        <v>22020102</v>
      </c>
      <c r="B372" s="269" t="s">
        <v>644</v>
      </c>
      <c r="C372" s="15"/>
      <c r="D372" s="91">
        <v>31912500</v>
      </c>
      <c r="E372" s="256" t="s">
        <v>206</v>
      </c>
      <c r="F372" s="70"/>
      <c r="G372" s="71">
        <v>1000000</v>
      </c>
      <c r="H372" s="70">
        <v>40000</v>
      </c>
      <c r="I372" s="71">
        <v>1000000</v>
      </c>
    </row>
    <row r="373" spans="1:9" ht="25" customHeight="1" x14ac:dyDescent="0.4">
      <c r="A373" s="255">
        <v>22020103</v>
      </c>
      <c r="B373" s="269"/>
      <c r="C373" s="28"/>
      <c r="D373" s="91"/>
      <c r="E373" s="256" t="s">
        <v>207</v>
      </c>
      <c r="F373" s="70"/>
      <c r="G373" s="71"/>
      <c r="H373" s="70"/>
      <c r="I373" s="71"/>
    </row>
    <row r="374" spans="1:9" ht="25" customHeight="1" x14ac:dyDescent="0.4">
      <c r="A374" s="255">
        <v>22020104</v>
      </c>
      <c r="B374" s="269"/>
      <c r="C374" s="28"/>
      <c r="D374" s="91"/>
      <c r="E374" s="256" t="s">
        <v>208</v>
      </c>
      <c r="F374" s="70"/>
      <c r="G374" s="71"/>
      <c r="H374" s="70"/>
      <c r="I374" s="71"/>
    </row>
    <row r="375" spans="1:9" ht="25" customHeight="1" x14ac:dyDescent="0.4">
      <c r="A375" s="219">
        <v>22020300</v>
      </c>
      <c r="B375" s="269"/>
      <c r="C375" s="18"/>
      <c r="D375" s="220"/>
      <c r="E375" s="153" t="s">
        <v>212</v>
      </c>
      <c r="F375" s="70"/>
      <c r="G375" s="71"/>
      <c r="H375" s="70"/>
      <c r="I375" s="71"/>
    </row>
    <row r="376" spans="1:9" ht="25" customHeight="1" x14ac:dyDescent="0.4">
      <c r="A376" s="190">
        <v>22020303</v>
      </c>
      <c r="B376" s="269"/>
      <c r="C376" s="6"/>
      <c r="D376" s="91"/>
      <c r="E376" s="218" t="s">
        <v>214</v>
      </c>
      <c r="F376" s="70"/>
      <c r="G376" s="71"/>
      <c r="H376" s="70"/>
      <c r="I376" s="71"/>
    </row>
    <row r="377" spans="1:9" ht="25" customHeight="1" x14ac:dyDescent="0.4">
      <c r="A377" s="277">
        <v>22020311</v>
      </c>
      <c r="B377" s="269" t="s">
        <v>644</v>
      </c>
      <c r="C377" s="6"/>
      <c r="D377" s="91">
        <v>31912500</v>
      </c>
      <c r="E377" s="170" t="s">
        <v>218</v>
      </c>
      <c r="F377" s="70">
        <v>1020000</v>
      </c>
      <c r="G377" s="71">
        <v>2000000</v>
      </c>
      <c r="H377" s="70">
        <v>260000</v>
      </c>
      <c r="I377" s="71">
        <v>2000000</v>
      </c>
    </row>
    <row r="378" spans="1:9" s="175" customFormat="1" ht="25" customHeight="1" x14ac:dyDescent="0.35">
      <c r="A378" s="190">
        <v>22020313</v>
      </c>
      <c r="B378" s="269" t="s">
        <v>644</v>
      </c>
      <c r="C378" s="15"/>
      <c r="D378" s="91">
        <v>31912500</v>
      </c>
      <c r="E378" s="218" t="s">
        <v>221</v>
      </c>
      <c r="F378" s="70">
        <v>1100300</v>
      </c>
      <c r="G378" s="71">
        <v>2000000</v>
      </c>
      <c r="H378" s="70">
        <v>1238181</v>
      </c>
      <c r="I378" s="71">
        <v>2000000</v>
      </c>
    </row>
    <row r="379" spans="1:9" ht="25" customHeight="1" x14ac:dyDescent="0.4">
      <c r="A379" s="219">
        <v>22020500</v>
      </c>
      <c r="B379" s="269"/>
      <c r="C379" s="18"/>
      <c r="D379" s="220"/>
      <c r="E379" s="153" t="s">
        <v>229</v>
      </c>
      <c r="F379" s="70"/>
      <c r="G379" s="71"/>
      <c r="H379" s="70"/>
      <c r="I379" s="71"/>
    </row>
    <row r="380" spans="1:9" ht="25" customHeight="1" x14ac:dyDescent="0.4">
      <c r="A380" s="190">
        <v>22020501</v>
      </c>
      <c r="B380" s="269" t="s">
        <v>644</v>
      </c>
      <c r="C380" s="6"/>
      <c r="D380" s="91">
        <v>31912500</v>
      </c>
      <c r="E380" s="218" t="s">
        <v>230</v>
      </c>
      <c r="F380" s="70">
        <v>6850000</v>
      </c>
      <c r="G380" s="71">
        <v>10000000</v>
      </c>
      <c r="H380" s="70">
        <v>4890000</v>
      </c>
      <c r="I380" s="71">
        <v>10000000</v>
      </c>
    </row>
    <row r="381" spans="1:9" ht="25" customHeight="1" x14ac:dyDescent="0.4">
      <c r="A381" s="190">
        <v>22020502</v>
      </c>
      <c r="B381" s="269"/>
      <c r="C381" s="30"/>
      <c r="D381" s="91"/>
      <c r="E381" s="183" t="s">
        <v>679</v>
      </c>
      <c r="F381" s="70"/>
      <c r="G381" s="71"/>
      <c r="H381" s="70"/>
      <c r="I381" s="71"/>
    </row>
    <row r="382" spans="1:9" ht="25" customHeight="1" x14ac:dyDescent="0.4">
      <c r="A382" s="190">
        <v>22020503</v>
      </c>
      <c r="B382" s="269" t="s">
        <v>644</v>
      </c>
      <c r="C382" s="6"/>
      <c r="D382" s="91">
        <v>31912500</v>
      </c>
      <c r="E382" s="218" t="s">
        <v>447</v>
      </c>
      <c r="F382" s="70">
        <v>19814728</v>
      </c>
      <c r="G382" s="71">
        <v>30000000</v>
      </c>
      <c r="H382" s="70">
        <v>12080907</v>
      </c>
      <c r="I382" s="71">
        <v>30000000</v>
      </c>
    </row>
    <row r="383" spans="1:9" ht="25" customHeight="1" x14ac:dyDescent="0.4">
      <c r="A383" s="219">
        <v>22020700</v>
      </c>
      <c r="B383" s="169"/>
      <c r="C383" s="18"/>
      <c r="D383" s="79"/>
      <c r="E383" s="857" t="s">
        <v>235</v>
      </c>
      <c r="F383" s="70"/>
      <c r="G383" s="71"/>
      <c r="H383" s="70"/>
      <c r="I383" s="71"/>
    </row>
    <row r="384" spans="1:9" s="175" customFormat="1" ht="35.25" customHeight="1" x14ac:dyDescent="0.35">
      <c r="A384" s="190">
        <v>22020711</v>
      </c>
      <c r="B384" s="269"/>
      <c r="C384" s="6"/>
      <c r="D384" s="91"/>
      <c r="E384" s="165" t="s">
        <v>516</v>
      </c>
      <c r="F384" s="70"/>
      <c r="G384" s="71"/>
      <c r="H384" s="70"/>
      <c r="I384" s="71"/>
    </row>
    <row r="385" spans="1:9" ht="25" customHeight="1" x14ac:dyDescent="0.4">
      <c r="A385" s="219">
        <v>22021000</v>
      </c>
      <c r="B385" s="220"/>
      <c r="C385" s="18"/>
      <c r="D385" s="220"/>
      <c r="E385" s="153" t="s">
        <v>246</v>
      </c>
      <c r="F385" s="70"/>
      <c r="G385" s="71"/>
      <c r="H385" s="70"/>
      <c r="I385" s="71"/>
    </row>
    <row r="386" spans="1:9" ht="25" customHeight="1" x14ac:dyDescent="0.4">
      <c r="A386" s="190">
        <v>22021001</v>
      </c>
      <c r="B386" s="269" t="s">
        <v>644</v>
      </c>
      <c r="C386" s="6"/>
      <c r="D386" s="91">
        <v>31912500</v>
      </c>
      <c r="E386" s="129" t="s">
        <v>247</v>
      </c>
      <c r="F386" s="70">
        <v>4760000</v>
      </c>
      <c r="G386" s="71"/>
      <c r="H386" s="70"/>
      <c r="I386" s="71">
        <v>5000000</v>
      </c>
    </row>
    <row r="387" spans="1:9" ht="25" customHeight="1" x14ac:dyDescent="0.4">
      <c r="A387" s="190">
        <v>22021003</v>
      </c>
      <c r="B387" s="269" t="s">
        <v>644</v>
      </c>
      <c r="C387" s="6"/>
      <c r="D387" s="91">
        <v>31912500</v>
      </c>
      <c r="E387" s="129" t="s">
        <v>249</v>
      </c>
      <c r="F387" s="70">
        <v>1350000</v>
      </c>
      <c r="G387" s="71"/>
      <c r="H387" s="70"/>
      <c r="I387" s="71">
        <v>2000000</v>
      </c>
    </row>
    <row r="388" spans="1:9" ht="39" customHeight="1" x14ac:dyDescent="0.4">
      <c r="A388" s="190">
        <v>220211013</v>
      </c>
      <c r="B388" s="269" t="s">
        <v>644</v>
      </c>
      <c r="C388" s="6"/>
      <c r="D388" s="91">
        <v>31912500</v>
      </c>
      <c r="E388" s="129" t="s">
        <v>711</v>
      </c>
      <c r="F388" s="70">
        <v>340000</v>
      </c>
      <c r="G388" s="71"/>
      <c r="H388" s="70"/>
      <c r="I388" s="71">
        <v>3000000</v>
      </c>
    </row>
    <row r="389" spans="1:9" ht="25" customHeight="1" x14ac:dyDescent="0.4">
      <c r="A389" s="190">
        <v>22021016</v>
      </c>
      <c r="B389" s="269" t="s">
        <v>644</v>
      </c>
      <c r="C389" s="6"/>
      <c r="D389" s="91">
        <v>31912500</v>
      </c>
      <c r="E389" s="129" t="s">
        <v>258</v>
      </c>
      <c r="F389" s="70"/>
      <c r="G389" s="71"/>
      <c r="H389" s="70"/>
      <c r="I389" s="71"/>
    </row>
    <row r="390" spans="1:9" ht="25" customHeight="1" x14ac:dyDescent="0.4">
      <c r="A390" s="190">
        <v>22021017</v>
      </c>
      <c r="B390" s="269" t="s">
        <v>644</v>
      </c>
      <c r="C390" s="15"/>
      <c r="D390" s="91">
        <v>31912500</v>
      </c>
      <c r="E390" s="129" t="s">
        <v>221</v>
      </c>
      <c r="F390" s="75">
        <v>2540000</v>
      </c>
      <c r="G390" s="78">
        <v>3000000</v>
      </c>
      <c r="H390" s="75">
        <v>1750000</v>
      </c>
      <c r="I390" s="78">
        <v>3000000</v>
      </c>
    </row>
    <row r="391" spans="1:9" ht="25" customHeight="1" x14ac:dyDescent="0.4">
      <c r="A391" s="219">
        <v>22040000</v>
      </c>
      <c r="B391" s="220"/>
      <c r="C391" s="18"/>
      <c r="D391" s="220"/>
      <c r="E391" s="153" t="s">
        <v>261</v>
      </c>
      <c r="F391" s="70"/>
      <c r="G391" s="71"/>
      <c r="H391" s="70"/>
      <c r="I391" s="71"/>
    </row>
    <row r="392" spans="1:9" ht="25" customHeight="1" x14ac:dyDescent="0.4">
      <c r="A392" s="219">
        <v>22040100</v>
      </c>
      <c r="B392" s="220"/>
      <c r="C392" s="18"/>
      <c r="D392" s="220"/>
      <c r="E392" s="153" t="s">
        <v>262</v>
      </c>
      <c r="F392" s="70"/>
      <c r="G392" s="71"/>
      <c r="H392" s="70"/>
      <c r="I392" s="71"/>
    </row>
    <row r="393" spans="1:9" ht="25" customHeight="1" thickBot="1" x14ac:dyDescent="0.45">
      <c r="A393" s="456">
        <v>22040109</v>
      </c>
      <c r="B393" s="420"/>
      <c r="C393" s="41"/>
      <c r="D393" s="331"/>
      <c r="E393" s="167" t="s">
        <v>795</v>
      </c>
      <c r="F393" s="75"/>
      <c r="G393" s="78"/>
      <c r="H393" s="75"/>
      <c r="I393" s="78"/>
    </row>
    <row r="394" spans="1:9" ht="25" customHeight="1" thickBot="1" x14ac:dyDescent="0.45">
      <c r="A394" s="450"/>
      <c r="B394" s="451"/>
      <c r="C394" s="452"/>
      <c r="D394" s="451"/>
      <c r="E394" s="466" t="s">
        <v>164</v>
      </c>
      <c r="F394" s="468">
        <f>SUM(F331:F368)</f>
        <v>64580157.764999993</v>
      </c>
      <c r="G394" s="468">
        <f>SUM(G331:G368)</f>
        <v>185935796.63229999</v>
      </c>
      <c r="H394" s="468">
        <f>SUM(H331:H368)</f>
        <v>62066482.332649991</v>
      </c>
      <c r="I394" s="468">
        <f>SUM(I331:I368)</f>
        <v>151704586.68802303</v>
      </c>
    </row>
    <row r="395" spans="1:9" ht="25" customHeight="1" thickBot="1" x14ac:dyDescent="0.45">
      <c r="A395" s="445"/>
      <c r="B395" s="446"/>
      <c r="C395" s="447"/>
      <c r="D395" s="446"/>
      <c r="E395" s="464" t="s">
        <v>203</v>
      </c>
      <c r="F395" s="465">
        <f>SUM(F371:F393)</f>
        <v>37775028</v>
      </c>
      <c r="G395" s="465">
        <f>SUM(G371:G393)</f>
        <v>48500000</v>
      </c>
      <c r="H395" s="465">
        <f>SUM(H371:H393)</f>
        <v>20299088</v>
      </c>
      <c r="I395" s="465">
        <f>SUM(I371:I393)</f>
        <v>60000000</v>
      </c>
    </row>
    <row r="396" spans="1:9" ht="25" customHeight="1" thickBot="1" x14ac:dyDescent="0.45">
      <c r="A396" s="8"/>
      <c r="B396" s="168"/>
      <c r="C396" s="8"/>
      <c r="D396" s="168"/>
      <c r="E396" s="173" t="s">
        <v>296</v>
      </c>
      <c r="F396" s="182">
        <f>F394+F395</f>
        <v>102355185.76499999</v>
      </c>
      <c r="G396" s="182">
        <f>G394+G395</f>
        <v>234435796.63229999</v>
      </c>
      <c r="H396" s="182">
        <f>H394+H395</f>
        <v>82365570.332649991</v>
      </c>
      <c r="I396" s="182">
        <f>I394+I395</f>
        <v>211704586.68802303</v>
      </c>
    </row>
    <row r="397" spans="1:9" ht="25" customHeight="1" x14ac:dyDescent="0.45">
      <c r="A397" s="918" t="s">
        <v>845</v>
      </c>
      <c r="B397" s="919"/>
      <c r="C397" s="919"/>
      <c r="D397" s="919"/>
      <c r="E397" s="919"/>
      <c r="F397" s="919"/>
      <c r="G397" s="919"/>
      <c r="H397" s="919"/>
      <c r="I397" s="920"/>
    </row>
    <row r="398" spans="1:9" ht="18" x14ac:dyDescent="0.4">
      <c r="A398" s="909" t="s">
        <v>485</v>
      </c>
      <c r="B398" s="910"/>
      <c r="C398" s="910"/>
      <c r="D398" s="910"/>
      <c r="E398" s="910"/>
      <c r="F398" s="910"/>
      <c r="G398" s="910"/>
      <c r="H398" s="910"/>
      <c r="I398" s="911"/>
    </row>
    <row r="399" spans="1:9" ht="22.5" x14ac:dyDescent="0.45">
      <c r="A399" s="912" t="s">
        <v>952</v>
      </c>
      <c r="B399" s="913"/>
      <c r="C399" s="913"/>
      <c r="D399" s="913"/>
      <c r="E399" s="913"/>
      <c r="F399" s="913"/>
      <c r="G399" s="913"/>
      <c r="H399" s="913"/>
      <c r="I399" s="914"/>
    </row>
    <row r="400" spans="1:9" ht="20.5" thickBot="1" x14ac:dyDescent="0.45">
      <c r="A400" s="915" t="s">
        <v>279</v>
      </c>
      <c r="B400" s="916"/>
      <c r="C400" s="916"/>
      <c r="D400" s="916"/>
      <c r="E400" s="916"/>
      <c r="F400" s="916"/>
      <c r="G400" s="916"/>
      <c r="H400" s="916"/>
      <c r="I400" s="917"/>
    </row>
    <row r="401" spans="1:9" ht="27" customHeight="1" thickBot="1" x14ac:dyDescent="0.45">
      <c r="A401" s="927" t="s">
        <v>388</v>
      </c>
      <c r="B401" s="928"/>
      <c r="C401" s="928"/>
      <c r="D401" s="928"/>
      <c r="E401" s="928"/>
      <c r="F401" s="928"/>
      <c r="G401" s="928"/>
      <c r="H401" s="928"/>
      <c r="I401" s="929"/>
    </row>
    <row r="402" spans="1:9" ht="36.5" thickBot="1" x14ac:dyDescent="0.45">
      <c r="A402" s="4" t="s">
        <v>463</v>
      </c>
      <c r="B402" s="80" t="s">
        <v>456</v>
      </c>
      <c r="C402" s="4" t="s">
        <v>452</v>
      </c>
      <c r="D402" s="80" t="s">
        <v>455</v>
      </c>
      <c r="E402" s="185" t="s">
        <v>1</v>
      </c>
      <c r="F402" s="80" t="s">
        <v>853</v>
      </c>
      <c r="G402" s="80" t="s">
        <v>883</v>
      </c>
      <c r="H402" s="80" t="s">
        <v>884</v>
      </c>
      <c r="I402" s="80" t="s">
        <v>957</v>
      </c>
    </row>
    <row r="403" spans="1:9" s="175" customFormat="1" ht="18" x14ac:dyDescent="0.35">
      <c r="A403" s="186">
        <v>22000100101</v>
      </c>
      <c r="B403" s="269" t="s">
        <v>644</v>
      </c>
      <c r="C403" s="11"/>
      <c r="D403" s="91">
        <v>31912500</v>
      </c>
      <c r="E403" s="188" t="s">
        <v>2</v>
      </c>
      <c r="F403" s="189">
        <f>F463</f>
        <v>20118122.829999998</v>
      </c>
      <c r="G403" s="189">
        <f>G463</f>
        <v>45518639.844220012</v>
      </c>
      <c r="H403" s="189">
        <f>H463</f>
        <v>18421054.550664999</v>
      </c>
      <c r="I403" s="189">
        <f>I463</f>
        <v>50205953.461562194</v>
      </c>
    </row>
    <row r="404" spans="1:9" ht="28" customHeight="1" x14ac:dyDescent="0.4">
      <c r="A404" s="190">
        <v>22000100102</v>
      </c>
      <c r="B404" s="269" t="s">
        <v>644</v>
      </c>
      <c r="C404" s="6"/>
      <c r="D404" s="91">
        <v>31912500</v>
      </c>
      <c r="E404" s="129" t="s">
        <v>364</v>
      </c>
      <c r="F404" s="191">
        <f>F526</f>
        <v>91426799.912500009</v>
      </c>
      <c r="G404" s="191">
        <f>G526</f>
        <v>186730711.67627501</v>
      </c>
      <c r="H404" s="191">
        <f>H526</f>
        <v>129885939.02720624</v>
      </c>
      <c r="I404" s="191">
        <f>I526</f>
        <v>171058947.62703776</v>
      </c>
    </row>
    <row r="405" spans="1:9" ht="28" customHeight="1" thickBot="1" x14ac:dyDescent="0.45">
      <c r="A405" s="190">
        <v>22000100103</v>
      </c>
      <c r="B405" s="269" t="s">
        <v>644</v>
      </c>
      <c r="C405" s="6"/>
      <c r="D405" s="91">
        <v>31912500</v>
      </c>
      <c r="E405" s="129" t="s">
        <v>365</v>
      </c>
      <c r="F405" s="191">
        <f>F579</f>
        <v>9660218.1300000027</v>
      </c>
      <c r="G405" s="191">
        <f>G579</f>
        <v>21317848.901099999</v>
      </c>
      <c r="H405" s="191">
        <f>H579</f>
        <v>9107995.2658249997</v>
      </c>
      <c r="I405" s="191">
        <f>I579</f>
        <v>26676393.372155</v>
      </c>
    </row>
    <row r="406" spans="1:9" ht="28" customHeight="1" thickBot="1" x14ac:dyDescent="0.45">
      <c r="A406" s="8"/>
      <c r="B406" s="250"/>
      <c r="C406" s="24"/>
      <c r="D406" s="250"/>
      <c r="E406" s="173" t="s">
        <v>296</v>
      </c>
      <c r="F406" s="199">
        <f>SUM(F403:F405)</f>
        <v>121205140.8725</v>
      </c>
      <c r="G406" s="199">
        <f>SUM(G403:G405)</f>
        <v>253567200.42159504</v>
      </c>
      <c r="H406" s="199">
        <f>SUM(H403:H405)</f>
        <v>157414988.84369624</v>
      </c>
      <c r="I406" s="199">
        <f>SUM(I403:I405)</f>
        <v>247941294.46075496</v>
      </c>
    </row>
    <row r="407" spans="1:9" ht="28" customHeight="1" thickBot="1" x14ac:dyDescent="0.45">
      <c r="A407" s="945" t="s">
        <v>504</v>
      </c>
      <c r="B407" s="946"/>
      <c r="C407" s="946"/>
      <c r="D407" s="946"/>
      <c r="E407" s="946"/>
      <c r="F407" s="946"/>
      <c r="G407" s="946"/>
      <c r="H407" s="946"/>
      <c r="I407" s="947"/>
    </row>
    <row r="408" spans="1:9" ht="28" customHeight="1" x14ac:dyDescent="0.4">
      <c r="A408" s="192"/>
      <c r="B408" s="193"/>
      <c r="C408" s="9"/>
      <c r="D408" s="193"/>
      <c r="E408" s="157" t="s">
        <v>164</v>
      </c>
      <c r="F408" s="200">
        <f t="shared" ref="F408:I409" si="15">F461+F524+F577</f>
        <v>106728082.77250001</v>
      </c>
      <c r="G408" s="200">
        <f t="shared" si="15"/>
        <v>229767200.42159504</v>
      </c>
      <c r="H408" s="200">
        <f t="shared" si="15"/>
        <v>146172988.84369624</v>
      </c>
      <c r="I408" s="200">
        <f t="shared" si="15"/>
        <v>214141294.46075496</v>
      </c>
    </row>
    <row r="409" spans="1:9" ht="25" customHeight="1" thickBot="1" x14ac:dyDescent="0.45">
      <c r="A409" s="194"/>
      <c r="B409" s="195"/>
      <c r="C409" s="10"/>
      <c r="D409" s="195"/>
      <c r="E409" s="196" t="s">
        <v>203</v>
      </c>
      <c r="F409" s="201">
        <f t="shared" si="15"/>
        <v>14477058.1</v>
      </c>
      <c r="G409" s="201">
        <f t="shared" si="15"/>
        <v>23800000</v>
      </c>
      <c r="H409" s="201">
        <f t="shared" si="15"/>
        <v>11242000</v>
      </c>
      <c r="I409" s="201">
        <f t="shared" si="15"/>
        <v>33800000</v>
      </c>
    </row>
    <row r="410" spans="1:9" ht="28" customHeight="1" thickBot="1" x14ac:dyDescent="0.45">
      <c r="A410" s="8"/>
      <c r="B410" s="250"/>
      <c r="C410" s="24"/>
      <c r="D410" s="250"/>
      <c r="E410" s="173" t="s">
        <v>296</v>
      </c>
      <c r="F410" s="199">
        <f>F408+F409</f>
        <v>121205140.8725</v>
      </c>
      <c r="G410" s="199">
        <f>G408+G409</f>
        <v>253567200.42159504</v>
      </c>
      <c r="H410" s="199">
        <f>H408+H409</f>
        <v>157414988.84369624</v>
      </c>
      <c r="I410" s="199">
        <f>I408+I409</f>
        <v>247941294.46075496</v>
      </c>
    </row>
    <row r="411" spans="1:9" ht="28" customHeight="1" x14ac:dyDescent="0.45">
      <c r="A411" s="918" t="s">
        <v>845</v>
      </c>
      <c r="B411" s="919"/>
      <c r="C411" s="919"/>
      <c r="D411" s="919"/>
      <c r="E411" s="919"/>
      <c r="F411" s="919"/>
      <c r="G411" s="919"/>
      <c r="H411" s="919"/>
      <c r="I411" s="920"/>
    </row>
    <row r="412" spans="1:9" ht="18" x14ac:dyDescent="0.4">
      <c r="A412" s="909" t="s">
        <v>485</v>
      </c>
      <c r="B412" s="910"/>
      <c r="C412" s="910"/>
      <c r="D412" s="910"/>
      <c r="E412" s="910"/>
      <c r="F412" s="910"/>
      <c r="G412" s="910"/>
      <c r="H412" s="910"/>
      <c r="I412" s="911"/>
    </row>
    <row r="413" spans="1:9" ht="22.5" x14ac:dyDescent="0.45">
      <c r="A413" s="912" t="s">
        <v>952</v>
      </c>
      <c r="B413" s="913"/>
      <c r="C413" s="913"/>
      <c r="D413" s="913"/>
      <c r="E413" s="913"/>
      <c r="F413" s="913"/>
      <c r="G413" s="913"/>
      <c r="H413" s="913"/>
      <c r="I413" s="914"/>
    </row>
    <row r="414" spans="1:9" ht="20.5" thickBot="1" x14ac:dyDescent="0.45">
      <c r="A414" s="915" t="s">
        <v>279</v>
      </c>
      <c r="B414" s="916"/>
      <c r="C414" s="916"/>
      <c r="D414" s="916"/>
      <c r="E414" s="916"/>
      <c r="F414" s="916"/>
      <c r="G414" s="916"/>
      <c r="H414" s="916"/>
      <c r="I414" s="917"/>
    </row>
    <row r="415" spans="1:9" ht="28.5" customHeight="1" thickBot="1" x14ac:dyDescent="0.45">
      <c r="A415" s="906" t="s">
        <v>389</v>
      </c>
      <c r="B415" s="907"/>
      <c r="C415" s="907"/>
      <c r="D415" s="907"/>
      <c r="E415" s="907"/>
      <c r="F415" s="907"/>
      <c r="G415" s="907"/>
      <c r="H415" s="907"/>
      <c r="I415" s="908"/>
    </row>
    <row r="416" spans="1:9" s="197" customFormat="1" ht="36.5" thickBot="1" x14ac:dyDescent="0.45">
      <c r="A416" s="4" t="s">
        <v>463</v>
      </c>
      <c r="B416" s="80" t="s">
        <v>456</v>
      </c>
      <c r="C416" s="4" t="s">
        <v>452</v>
      </c>
      <c r="D416" s="80" t="s">
        <v>455</v>
      </c>
      <c r="E416" s="185" t="s">
        <v>1</v>
      </c>
      <c r="F416" s="80" t="s">
        <v>853</v>
      </c>
      <c r="G416" s="80" t="s">
        <v>883</v>
      </c>
      <c r="H416" s="80" t="s">
        <v>884</v>
      </c>
      <c r="I416" s="80" t="s">
        <v>957</v>
      </c>
    </row>
    <row r="417" spans="1:9" s="175" customFormat="1" ht="18" x14ac:dyDescent="0.35">
      <c r="A417" s="227">
        <v>20000000</v>
      </c>
      <c r="B417" s="228"/>
      <c r="C417" s="20"/>
      <c r="D417" s="228"/>
      <c r="E417" s="111" t="s">
        <v>163</v>
      </c>
      <c r="F417" s="229"/>
      <c r="G417" s="229"/>
      <c r="H417" s="229"/>
      <c r="I417" s="230"/>
    </row>
    <row r="418" spans="1:9" s="197" customFormat="1" ht="25" customHeight="1" x14ac:dyDescent="0.4">
      <c r="A418" s="206">
        <v>21000000</v>
      </c>
      <c r="B418" s="207"/>
      <c r="C418" s="14"/>
      <c r="D418" s="207"/>
      <c r="E418" s="84" t="s">
        <v>164</v>
      </c>
      <c r="F418" s="208"/>
      <c r="G418" s="208"/>
      <c r="H418" s="208"/>
      <c r="I418" s="209"/>
    </row>
    <row r="419" spans="1:9" s="197" customFormat="1" ht="25" customHeight="1" x14ac:dyDescent="0.4">
      <c r="A419" s="206">
        <v>21010000</v>
      </c>
      <c r="B419" s="207"/>
      <c r="C419" s="14"/>
      <c r="D419" s="207"/>
      <c r="E419" s="84" t="s">
        <v>165</v>
      </c>
      <c r="F419" s="208"/>
      <c r="G419" s="208"/>
      <c r="H419" s="208"/>
      <c r="I419" s="209"/>
    </row>
    <row r="420" spans="1:9" ht="25" customHeight="1" x14ac:dyDescent="0.4">
      <c r="A420" s="210">
        <v>21010103</v>
      </c>
      <c r="B420" s="269" t="s">
        <v>644</v>
      </c>
      <c r="C420" s="15"/>
      <c r="D420" s="91">
        <v>31912500</v>
      </c>
      <c r="E420" s="92" t="s">
        <v>167</v>
      </c>
      <c r="F420" s="71">
        <v>1011498</v>
      </c>
      <c r="G420" s="71">
        <v>1430258.172</v>
      </c>
      <c r="H420" s="209">
        <f>G420/12*9</f>
        <v>1072693.629</v>
      </c>
      <c r="I420" s="71">
        <f>G420+(G420*1%)</f>
        <v>1444560.7537199999</v>
      </c>
    </row>
    <row r="421" spans="1:9" ht="25" customHeight="1" x14ac:dyDescent="0.4">
      <c r="A421" s="210">
        <v>21010104</v>
      </c>
      <c r="B421" s="269" t="s">
        <v>644</v>
      </c>
      <c r="C421" s="15"/>
      <c r="D421" s="91">
        <v>31912500</v>
      </c>
      <c r="E421" s="92" t="s">
        <v>168</v>
      </c>
      <c r="F421" s="71">
        <v>3194154.4950000001</v>
      </c>
      <c r="G421" s="71">
        <v>4516534.4559300002</v>
      </c>
      <c r="H421" s="209">
        <f t="shared" ref="H421:H446" si="16">G421/12*9</f>
        <v>3387400.8419475001</v>
      </c>
      <c r="I421" s="71">
        <f>G421+(G421*1%)</f>
        <v>4561699.8004892999</v>
      </c>
    </row>
    <row r="422" spans="1:9" ht="25" customHeight="1" x14ac:dyDescent="0.4">
      <c r="A422" s="210">
        <v>21010105</v>
      </c>
      <c r="B422" s="269" t="s">
        <v>644</v>
      </c>
      <c r="C422" s="15"/>
      <c r="D422" s="91">
        <v>31912500</v>
      </c>
      <c r="E422" s="92" t="s">
        <v>169</v>
      </c>
      <c r="F422" s="71">
        <v>1685811.75</v>
      </c>
      <c r="G422" s="71">
        <v>2383737.8145000003</v>
      </c>
      <c r="H422" s="209">
        <f t="shared" si="16"/>
        <v>1787803.3608750002</v>
      </c>
      <c r="I422" s="71">
        <f>G422+(G422*1%)</f>
        <v>2407575.1926450003</v>
      </c>
    </row>
    <row r="423" spans="1:9" ht="25" customHeight="1" x14ac:dyDescent="0.4">
      <c r="A423" s="210">
        <v>21010106</v>
      </c>
      <c r="B423" s="269"/>
      <c r="C423" s="15"/>
      <c r="D423" s="91"/>
      <c r="E423" s="92" t="s">
        <v>170</v>
      </c>
      <c r="F423" s="71"/>
      <c r="G423" s="71"/>
      <c r="H423" s="209"/>
      <c r="I423" s="71"/>
    </row>
    <row r="424" spans="1:9" ht="25" customHeight="1" x14ac:dyDescent="0.4">
      <c r="A424" s="231"/>
      <c r="B424" s="269"/>
      <c r="C424" s="15"/>
      <c r="D424" s="91"/>
      <c r="E424" s="129" t="s">
        <v>680</v>
      </c>
      <c r="F424" s="71"/>
      <c r="G424" s="71">
        <v>10910567.109999999</v>
      </c>
      <c r="H424" s="209"/>
      <c r="I424" s="755">
        <v>21120000</v>
      </c>
    </row>
    <row r="425" spans="1:9" ht="25" customHeight="1" x14ac:dyDescent="0.4">
      <c r="A425" s="206">
        <v>21020300</v>
      </c>
      <c r="B425" s="207"/>
      <c r="C425" s="14"/>
      <c r="D425" s="207"/>
      <c r="E425" s="84" t="s">
        <v>192</v>
      </c>
      <c r="F425" s="71"/>
      <c r="G425" s="71"/>
      <c r="H425" s="209"/>
      <c r="I425" s="71"/>
    </row>
    <row r="426" spans="1:9" ht="25" customHeight="1" x14ac:dyDescent="0.4">
      <c r="A426" s="210">
        <v>21020301</v>
      </c>
      <c r="B426" s="269" t="s">
        <v>644</v>
      </c>
      <c r="C426" s="15"/>
      <c r="D426" s="91">
        <v>31912500</v>
      </c>
      <c r="E426" s="129" t="s">
        <v>177</v>
      </c>
      <c r="F426" s="71">
        <v>836849.31750000012</v>
      </c>
      <c r="G426" s="71">
        <v>1183304.9349450001</v>
      </c>
      <c r="H426" s="209">
        <f t="shared" si="16"/>
        <v>887478.70120875002</v>
      </c>
      <c r="I426" s="71">
        <f>G426+(G426*1%)</f>
        <v>1195137.9842944501</v>
      </c>
    </row>
    <row r="427" spans="1:9" ht="25" customHeight="1" x14ac:dyDescent="0.4">
      <c r="A427" s="210">
        <v>21020302</v>
      </c>
      <c r="B427" s="269" t="s">
        <v>644</v>
      </c>
      <c r="C427" s="15"/>
      <c r="D427" s="91">
        <v>31912500</v>
      </c>
      <c r="E427" s="129" t="s">
        <v>178</v>
      </c>
      <c r="F427" s="71">
        <v>478424.55</v>
      </c>
      <c r="G427" s="71">
        <v>676492.31369999994</v>
      </c>
      <c r="H427" s="209">
        <f t="shared" si="16"/>
        <v>507369.23527499998</v>
      </c>
      <c r="I427" s="71">
        <f>G427+(G427*1%)</f>
        <v>683257.23683699989</v>
      </c>
    </row>
    <row r="428" spans="1:9" ht="25" customHeight="1" x14ac:dyDescent="0.4">
      <c r="A428" s="210">
        <v>21020303</v>
      </c>
      <c r="B428" s="269" t="s">
        <v>644</v>
      </c>
      <c r="C428" s="15"/>
      <c r="D428" s="91">
        <v>31912500</v>
      </c>
      <c r="E428" s="129" t="s">
        <v>179</v>
      </c>
      <c r="F428" s="71">
        <v>32400</v>
      </c>
      <c r="G428" s="71">
        <v>45813.599999999999</v>
      </c>
      <c r="H428" s="209">
        <f t="shared" si="16"/>
        <v>34360.199999999997</v>
      </c>
      <c r="I428" s="71">
        <f>G428+(G428*1%)</f>
        <v>46271.735999999997</v>
      </c>
    </row>
    <row r="429" spans="1:9" ht="25" customHeight="1" x14ac:dyDescent="0.4">
      <c r="A429" s="210">
        <v>21020304</v>
      </c>
      <c r="B429" s="269" t="s">
        <v>644</v>
      </c>
      <c r="C429" s="15"/>
      <c r="D429" s="91">
        <v>31912500</v>
      </c>
      <c r="E429" s="129" t="s">
        <v>180</v>
      </c>
      <c r="F429" s="71">
        <v>119549.9025</v>
      </c>
      <c r="G429" s="71">
        <v>169043.56213500001</v>
      </c>
      <c r="H429" s="209">
        <f t="shared" si="16"/>
        <v>126782.67160125001</v>
      </c>
      <c r="I429" s="71">
        <f>G429+(G429*1%)</f>
        <v>170733.99775635003</v>
      </c>
    </row>
    <row r="430" spans="1:9" ht="25" customHeight="1" x14ac:dyDescent="0.4">
      <c r="A430" s="210">
        <v>21020312</v>
      </c>
      <c r="B430" s="269"/>
      <c r="C430" s="15"/>
      <c r="D430" s="91"/>
      <c r="E430" s="129" t="s">
        <v>183</v>
      </c>
      <c r="F430" s="71"/>
      <c r="G430" s="71"/>
      <c r="H430" s="209"/>
      <c r="I430" s="71"/>
    </row>
    <row r="431" spans="1:9" ht="25" customHeight="1" x14ac:dyDescent="0.4">
      <c r="A431" s="210">
        <v>21020315</v>
      </c>
      <c r="B431" s="269"/>
      <c r="C431" s="15"/>
      <c r="D431" s="91"/>
      <c r="E431" s="129" t="s">
        <v>186</v>
      </c>
      <c r="F431" s="71"/>
      <c r="G431" s="71"/>
      <c r="H431" s="209"/>
      <c r="I431" s="71"/>
    </row>
    <row r="432" spans="1:9" ht="25" customHeight="1" x14ac:dyDescent="0.4">
      <c r="A432" s="206">
        <v>21020400</v>
      </c>
      <c r="B432" s="207"/>
      <c r="C432" s="14"/>
      <c r="D432" s="207"/>
      <c r="E432" s="84" t="s">
        <v>193</v>
      </c>
      <c r="F432" s="71"/>
      <c r="G432" s="71"/>
      <c r="H432" s="209"/>
      <c r="I432" s="71"/>
    </row>
    <row r="433" spans="1:9" ht="25" customHeight="1" x14ac:dyDescent="0.4">
      <c r="A433" s="210">
        <v>21020401</v>
      </c>
      <c r="B433" s="269" t="s">
        <v>644</v>
      </c>
      <c r="C433" s="15"/>
      <c r="D433" s="91">
        <v>31912500</v>
      </c>
      <c r="E433" s="129" t="s">
        <v>177</v>
      </c>
      <c r="F433" s="71">
        <v>1694154.4950000001</v>
      </c>
      <c r="G433" s="71">
        <v>2395534.4559300002</v>
      </c>
      <c r="H433" s="209">
        <f t="shared" si="16"/>
        <v>1796650.8419475001</v>
      </c>
      <c r="I433" s="71">
        <f t="shared" ref="I433:I445" si="17">G433+(G433*1%)</f>
        <v>2419489.8004893004</v>
      </c>
    </row>
    <row r="434" spans="1:9" ht="25" customHeight="1" x14ac:dyDescent="0.4">
      <c r="A434" s="210">
        <v>21020402</v>
      </c>
      <c r="B434" s="269" t="s">
        <v>644</v>
      </c>
      <c r="C434" s="15"/>
      <c r="D434" s="91">
        <v>31912500</v>
      </c>
      <c r="E434" s="129" t="s">
        <v>178</v>
      </c>
      <c r="F434" s="71">
        <v>746556.78749999998</v>
      </c>
      <c r="G434" s="71">
        <v>1055631.2975250001</v>
      </c>
      <c r="H434" s="209">
        <f t="shared" si="16"/>
        <v>791723.4731437501</v>
      </c>
      <c r="I434" s="71">
        <f t="shared" si="17"/>
        <v>1066187.61050025</v>
      </c>
    </row>
    <row r="435" spans="1:9" ht="25" customHeight="1" x14ac:dyDescent="0.4">
      <c r="A435" s="210">
        <v>21020403</v>
      </c>
      <c r="B435" s="269" t="s">
        <v>644</v>
      </c>
      <c r="C435" s="15"/>
      <c r="D435" s="91">
        <v>31912500</v>
      </c>
      <c r="E435" s="129" t="s">
        <v>179</v>
      </c>
      <c r="F435" s="71">
        <v>426603.87750000006</v>
      </c>
      <c r="G435" s="71">
        <v>603217.88278500002</v>
      </c>
      <c r="H435" s="209">
        <f t="shared" si="16"/>
        <v>452413.41208874999</v>
      </c>
      <c r="I435" s="71">
        <f t="shared" si="17"/>
        <v>609250.06161285006</v>
      </c>
    </row>
    <row r="436" spans="1:9" ht="25" customHeight="1" x14ac:dyDescent="0.4">
      <c r="A436" s="210">
        <v>21020404</v>
      </c>
      <c r="B436" s="269" t="s">
        <v>644</v>
      </c>
      <c r="C436" s="15"/>
      <c r="D436" s="91">
        <v>31912500</v>
      </c>
      <c r="E436" s="129" t="s">
        <v>180</v>
      </c>
      <c r="F436" s="71">
        <v>51840</v>
      </c>
      <c r="G436" s="71">
        <v>73301.759999999995</v>
      </c>
      <c r="H436" s="209">
        <f t="shared" si="16"/>
        <v>54976.319999999992</v>
      </c>
      <c r="I436" s="71">
        <f t="shared" si="17"/>
        <v>74034.777600000001</v>
      </c>
    </row>
    <row r="437" spans="1:9" ht="25" customHeight="1" x14ac:dyDescent="0.4">
      <c r="A437" s="210">
        <v>21020412</v>
      </c>
      <c r="B437" s="269" t="s">
        <v>644</v>
      </c>
      <c r="C437" s="15"/>
      <c r="D437" s="91">
        <v>31912500</v>
      </c>
      <c r="E437" s="129" t="s">
        <v>183</v>
      </c>
      <c r="F437" s="71">
        <v>106650.9675</v>
      </c>
      <c r="G437" s="71">
        <v>150804.46804500002</v>
      </c>
      <c r="H437" s="209">
        <f t="shared" si="16"/>
        <v>113103.35103375002</v>
      </c>
      <c r="I437" s="71">
        <f t="shared" si="17"/>
        <v>152312.51272545001</v>
      </c>
    </row>
    <row r="438" spans="1:9" ht="25" customHeight="1" x14ac:dyDescent="0.4">
      <c r="A438" s="210">
        <v>21020415</v>
      </c>
      <c r="B438" s="269" t="s">
        <v>644</v>
      </c>
      <c r="C438" s="15"/>
      <c r="D438" s="91">
        <v>31912500</v>
      </c>
      <c r="E438" s="129" t="s">
        <v>186</v>
      </c>
      <c r="F438" s="71">
        <v>268650</v>
      </c>
      <c r="G438" s="71">
        <v>379871.1</v>
      </c>
      <c r="H438" s="209">
        <f t="shared" si="16"/>
        <v>284903.32500000001</v>
      </c>
      <c r="I438" s="71">
        <f t="shared" si="17"/>
        <v>383669.81099999999</v>
      </c>
    </row>
    <row r="439" spans="1:9" ht="25" customHeight="1" x14ac:dyDescent="0.4">
      <c r="A439" s="206">
        <v>21020500</v>
      </c>
      <c r="B439" s="207"/>
      <c r="C439" s="14"/>
      <c r="D439" s="207"/>
      <c r="E439" s="84" t="s">
        <v>194</v>
      </c>
      <c r="F439" s="71"/>
      <c r="G439" s="71"/>
      <c r="H439" s="209"/>
      <c r="I439" s="71"/>
    </row>
    <row r="440" spans="1:9" ht="25" customHeight="1" x14ac:dyDescent="0.4">
      <c r="A440" s="210">
        <v>21020501</v>
      </c>
      <c r="B440" s="269" t="s">
        <v>644</v>
      </c>
      <c r="C440" s="15"/>
      <c r="D440" s="91">
        <v>31912500</v>
      </c>
      <c r="E440" s="129" t="s">
        <v>177</v>
      </c>
      <c r="F440" s="71">
        <v>1310811.75</v>
      </c>
      <c r="G440" s="71">
        <v>1853487.8144999999</v>
      </c>
      <c r="H440" s="209">
        <f t="shared" si="16"/>
        <v>1390115.8608749998</v>
      </c>
      <c r="I440" s="71">
        <f t="shared" si="17"/>
        <v>1872022.6926449998</v>
      </c>
    </row>
    <row r="441" spans="1:9" ht="25" customHeight="1" x14ac:dyDescent="0.4">
      <c r="A441" s="276">
        <v>21020502</v>
      </c>
      <c r="B441" s="269" t="s">
        <v>644</v>
      </c>
      <c r="C441" s="17"/>
      <c r="D441" s="91">
        <v>31912500</v>
      </c>
      <c r="E441" s="129" t="s">
        <v>178</v>
      </c>
      <c r="F441" s="71">
        <v>721284.13500000001</v>
      </c>
      <c r="G441" s="71">
        <v>1019895.7668900001</v>
      </c>
      <c r="H441" s="209">
        <f t="shared" si="16"/>
        <v>764921.82516750006</v>
      </c>
      <c r="I441" s="71">
        <f t="shared" si="17"/>
        <v>1030094.7245589001</v>
      </c>
    </row>
    <row r="442" spans="1:9" ht="25" customHeight="1" x14ac:dyDescent="0.4">
      <c r="A442" s="276">
        <v>21020503</v>
      </c>
      <c r="B442" s="269" t="s">
        <v>644</v>
      </c>
      <c r="C442" s="17"/>
      <c r="D442" s="91">
        <v>31912500</v>
      </c>
      <c r="E442" s="129" t="s">
        <v>179</v>
      </c>
      <c r="F442" s="71">
        <v>412162.36499999999</v>
      </c>
      <c r="G442" s="71">
        <v>582797.58410999994</v>
      </c>
      <c r="H442" s="209">
        <f t="shared" si="16"/>
        <v>437098.18808249995</v>
      </c>
      <c r="I442" s="71">
        <f t="shared" si="17"/>
        <v>588625.55995109992</v>
      </c>
    </row>
    <row r="443" spans="1:9" ht="25" customHeight="1" x14ac:dyDescent="0.4">
      <c r="A443" s="276">
        <v>21020504</v>
      </c>
      <c r="B443" s="269" t="s">
        <v>644</v>
      </c>
      <c r="C443" s="17"/>
      <c r="D443" s="91">
        <v>31912500</v>
      </c>
      <c r="E443" s="129" t="s">
        <v>180</v>
      </c>
      <c r="F443" s="71">
        <v>64800</v>
      </c>
      <c r="G443" s="71">
        <v>91627.199999999997</v>
      </c>
      <c r="H443" s="209">
        <f t="shared" si="16"/>
        <v>68720.399999999994</v>
      </c>
      <c r="I443" s="71">
        <f t="shared" si="17"/>
        <v>92543.471999999994</v>
      </c>
    </row>
    <row r="444" spans="1:9" ht="25" customHeight="1" x14ac:dyDescent="0.4">
      <c r="A444" s="276">
        <v>21020512</v>
      </c>
      <c r="B444" s="269" t="s">
        <v>644</v>
      </c>
      <c r="C444" s="15"/>
      <c r="D444" s="91">
        <v>31912500</v>
      </c>
      <c r="E444" s="129" t="s">
        <v>183</v>
      </c>
      <c r="F444" s="71">
        <v>103040.58750000001</v>
      </c>
      <c r="G444" s="71">
        <v>145699.390725</v>
      </c>
      <c r="H444" s="209">
        <f t="shared" si="16"/>
        <v>109274.54304375</v>
      </c>
      <c r="I444" s="71">
        <f t="shared" si="17"/>
        <v>147156.38463225</v>
      </c>
    </row>
    <row r="445" spans="1:9" ht="25" customHeight="1" x14ac:dyDescent="0.4">
      <c r="A445" s="276">
        <v>21020515</v>
      </c>
      <c r="B445" s="269" t="s">
        <v>644</v>
      </c>
      <c r="C445" s="17"/>
      <c r="D445" s="91">
        <v>31912500</v>
      </c>
      <c r="E445" s="129" t="s">
        <v>186</v>
      </c>
      <c r="F445" s="71">
        <v>729150.75</v>
      </c>
      <c r="G445" s="71">
        <v>1031019.1605</v>
      </c>
      <c r="H445" s="209">
        <f t="shared" si="16"/>
        <v>773264.37037499994</v>
      </c>
      <c r="I445" s="71">
        <f t="shared" si="17"/>
        <v>1041329.3521050001</v>
      </c>
    </row>
    <row r="446" spans="1:9" ht="25" customHeight="1" x14ac:dyDescent="0.4">
      <c r="A446" s="214">
        <v>21020600</v>
      </c>
      <c r="B446" s="215"/>
      <c r="C446" s="16"/>
      <c r="D446" s="215"/>
      <c r="E446" s="84" t="s">
        <v>195</v>
      </c>
      <c r="F446" s="71">
        <v>0</v>
      </c>
      <c r="G446" s="71"/>
      <c r="H446" s="209">
        <f t="shared" si="16"/>
        <v>0</v>
      </c>
      <c r="I446" s="71"/>
    </row>
    <row r="447" spans="1:9" ht="25" customHeight="1" x14ac:dyDescent="0.4">
      <c r="A447" s="276">
        <v>21020605</v>
      </c>
      <c r="B447" s="269" t="s">
        <v>644</v>
      </c>
      <c r="C447" s="17"/>
      <c r="D447" s="91">
        <v>31912500</v>
      </c>
      <c r="E447" s="92" t="s">
        <v>198</v>
      </c>
      <c r="F447" s="70">
        <v>750000</v>
      </c>
      <c r="G447" s="71"/>
      <c r="H447" s="209"/>
      <c r="I447" s="71">
        <v>1000000</v>
      </c>
    </row>
    <row r="448" spans="1:9" ht="25" customHeight="1" x14ac:dyDescent="0.4">
      <c r="A448" s="219">
        <v>22010100</v>
      </c>
      <c r="B448" s="269"/>
      <c r="C448" s="18"/>
      <c r="D448" s="220"/>
      <c r="E448" s="153" t="s">
        <v>202</v>
      </c>
      <c r="F448" s="70"/>
      <c r="G448" s="71"/>
      <c r="H448" s="70"/>
      <c r="I448" s="71"/>
    </row>
    <row r="449" spans="1:9" ht="25" customHeight="1" x14ac:dyDescent="0.4">
      <c r="A449" s="720">
        <v>22010100</v>
      </c>
      <c r="B449" s="721" t="s">
        <v>784</v>
      </c>
      <c r="C449" s="50"/>
      <c r="D449" s="626"/>
      <c r="E449" s="725" t="s">
        <v>878</v>
      </c>
      <c r="F449" s="402"/>
      <c r="G449" s="213">
        <v>6720000</v>
      </c>
      <c r="H449" s="402">
        <v>880000</v>
      </c>
      <c r="I449" s="213">
        <v>0</v>
      </c>
    </row>
    <row r="450" spans="1:9" ht="25" customHeight="1" x14ac:dyDescent="0.4">
      <c r="A450" s="219">
        <v>22020000</v>
      </c>
      <c r="B450" s="220"/>
      <c r="C450" s="18"/>
      <c r="D450" s="220"/>
      <c r="E450" s="153" t="s">
        <v>203</v>
      </c>
      <c r="F450" s="70"/>
      <c r="G450" s="71"/>
      <c r="H450" s="70"/>
      <c r="I450" s="71"/>
    </row>
    <row r="451" spans="1:9" ht="25" customHeight="1" x14ac:dyDescent="0.4">
      <c r="A451" s="219">
        <v>22020100</v>
      </c>
      <c r="B451" s="220"/>
      <c r="C451" s="18"/>
      <c r="D451" s="220"/>
      <c r="E451" s="153" t="s">
        <v>204</v>
      </c>
      <c r="F451" s="70"/>
      <c r="G451" s="71"/>
      <c r="H451" s="70"/>
      <c r="I451" s="71"/>
    </row>
    <row r="452" spans="1:9" ht="25" customHeight="1" x14ac:dyDescent="0.4">
      <c r="A452" s="190">
        <v>22020102</v>
      </c>
      <c r="B452" s="269" t="s">
        <v>646</v>
      </c>
      <c r="C452" s="6"/>
      <c r="D452" s="91">
        <v>31912500</v>
      </c>
      <c r="E452" s="218" t="s">
        <v>206</v>
      </c>
      <c r="F452" s="70"/>
      <c r="G452" s="71">
        <v>100000</v>
      </c>
      <c r="H452" s="70">
        <v>50000</v>
      </c>
      <c r="I452" s="71">
        <v>100000</v>
      </c>
    </row>
    <row r="453" spans="1:9" ht="25" customHeight="1" x14ac:dyDescent="0.4">
      <c r="A453" s="219">
        <v>22020300</v>
      </c>
      <c r="B453" s="220"/>
      <c r="C453" s="18"/>
      <c r="D453" s="220"/>
      <c r="E453" s="221" t="s">
        <v>212</v>
      </c>
      <c r="F453" s="70"/>
      <c r="G453" s="71"/>
      <c r="H453" s="70"/>
      <c r="I453" s="71"/>
    </row>
    <row r="454" spans="1:9" ht="25" customHeight="1" x14ac:dyDescent="0.4">
      <c r="A454" s="190">
        <v>22020301</v>
      </c>
      <c r="B454" s="269" t="s">
        <v>644</v>
      </c>
      <c r="C454" s="15"/>
      <c r="D454" s="91">
        <v>31912500</v>
      </c>
      <c r="E454" s="165" t="s">
        <v>432</v>
      </c>
      <c r="F454" s="70">
        <v>408729.1</v>
      </c>
      <c r="G454" s="71">
        <v>1000000</v>
      </c>
      <c r="H454" s="70"/>
      <c r="I454" s="71">
        <v>1000000</v>
      </c>
    </row>
    <row r="455" spans="1:9" ht="25" customHeight="1" x14ac:dyDescent="0.4">
      <c r="A455" s="190">
        <v>22020306</v>
      </c>
      <c r="B455" s="269" t="s">
        <v>644</v>
      </c>
      <c r="C455" s="6"/>
      <c r="D455" s="91">
        <v>31912500</v>
      </c>
      <c r="E455" s="165" t="s">
        <v>216</v>
      </c>
      <c r="F455" s="70">
        <v>4605000</v>
      </c>
      <c r="G455" s="71">
        <v>5000000</v>
      </c>
      <c r="H455" s="70">
        <v>2430000</v>
      </c>
      <c r="I455" s="71">
        <v>5000000</v>
      </c>
    </row>
    <row r="456" spans="1:9" ht="25" customHeight="1" x14ac:dyDescent="0.4">
      <c r="A456" s="219">
        <v>22020700</v>
      </c>
      <c r="B456" s="79"/>
      <c r="C456" s="18"/>
      <c r="D456" s="79"/>
      <c r="E456" s="153" t="s">
        <v>235</v>
      </c>
      <c r="F456" s="70"/>
      <c r="G456" s="71"/>
      <c r="H456" s="70"/>
      <c r="I456" s="71"/>
    </row>
    <row r="457" spans="1:9" s="175" customFormat="1" ht="36.75" customHeight="1" x14ac:dyDescent="0.35">
      <c r="A457" s="190">
        <v>22020701</v>
      </c>
      <c r="B457" s="269" t="s">
        <v>644</v>
      </c>
      <c r="C457" s="6"/>
      <c r="D457" s="91">
        <v>31912500</v>
      </c>
      <c r="E457" s="129" t="s">
        <v>682</v>
      </c>
      <c r="F457" s="70">
        <v>330000</v>
      </c>
      <c r="G457" s="71">
        <v>1000000</v>
      </c>
      <c r="H457" s="70">
        <v>250000</v>
      </c>
      <c r="I457" s="71">
        <v>1000000</v>
      </c>
    </row>
    <row r="458" spans="1:9" ht="25" customHeight="1" x14ac:dyDescent="0.4">
      <c r="A458" s="219">
        <v>22021000</v>
      </c>
      <c r="B458" s="220"/>
      <c r="C458" s="18"/>
      <c r="D458" s="220"/>
      <c r="E458" s="153" t="s">
        <v>246</v>
      </c>
      <c r="F458" s="70"/>
      <c r="G458" s="71"/>
      <c r="H458" s="70"/>
      <c r="I458" s="71"/>
    </row>
    <row r="459" spans="1:9" ht="25" customHeight="1" x14ac:dyDescent="0.4">
      <c r="A459" s="190">
        <v>22021004</v>
      </c>
      <c r="B459" s="269"/>
      <c r="C459" s="6"/>
      <c r="D459" s="91"/>
      <c r="E459" s="129" t="s">
        <v>250</v>
      </c>
      <c r="F459" s="70"/>
      <c r="G459" s="71"/>
      <c r="H459" s="70"/>
      <c r="I459" s="71"/>
    </row>
    <row r="460" spans="1:9" ht="25" customHeight="1" thickBot="1" x14ac:dyDescent="0.45">
      <c r="A460" s="456">
        <v>22021017</v>
      </c>
      <c r="B460" s="420" t="s">
        <v>644</v>
      </c>
      <c r="C460" s="41"/>
      <c r="D460" s="331">
        <v>31912500</v>
      </c>
      <c r="E460" s="138" t="s">
        <v>259</v>
      </c>
      <c r="F460" s="75">
        <v>30000</v>
      </c>
      <c r="G460" s="78">
        <v>1000000</v>
      </c>
      <c r="H460" s="75">
        <v>850000</v>
      </c>
      <c r="I460" s="78">
        <v>1000000</v>
      </c>
    </row>
    <row r="461" spans="1:9" ht="25" customHeight="1" thickBot="1" x14ac:dyDescent="0.45">
      <c r="A461" s="450"/>
      <c r="B461" s="451"/>
      <c r="C461" s="452"/>
      <c r="D461" s="451"/>
      <c r="E461" s="453" t="s">
        <v>332</v>
      </c>
      <c r="F461" s="468">
        <f>SUM(F420:F447)</f>
        <v>14744393.729999999</v>
      </c>
      <c r="G461" s="468">
        <f>SUM(G420:G449)</f>
        <v>37418639.844220012</v>
      </c>
      <c r="H461" s="468">
        <f>SUM(H420:H447)</f>
        <v>14841054.550665</v>
      </c>
      <c r="I461" s="468">
        <f>SUM(I420:I449)</f>
        <v>42105953.461562194</v>
      </c>
    </row>
    <row r="462" spans="1:9" ht="25" customHeight="1" thickBot="1" x14ac:dyDescent="0.45">
      <c r="A462" s="445"/>
      <c r="B462" s="446"/>
      <c r="C462" s="447"/>
      <c r="D462" s="446"/>
      <c r="E462" s="448" t="s">
        <v>203</v>
      </c>
      <c r="F462" s="465">
        <f>SUM(F452:F460)</f>
        <v>5373729.0999999996</v>
      </c>
      <c r="G462" s="465">
        <f>SUM(G452:G460)</f>
        <v>8100000</v>
      </c>
      <c r="H462" s="465">
        <f>SUM(H452:H460)</f>
        <v>3580000</v>
      </c>
      <c r="I462" s="465">
        <f>SUM(I452:I460)</f>
        <v>8100000</v>
      </c>
    </row>
    <row r="463" spans="1:9" ht="25" customHeight="1" thickBot="1" x14ac:dyDescent="0.45">
      <c r="A463" s="273"/>
      <c r="B463" s="223"/>
      <c r="C463" s="32"/>
      <c r="D463" s="224"/>
      <c r="E463" s="160" t="s">
        <v>296</v>
      </c>
      <c r="F463" s="278">
        <f>F461+F462</f>
        <v>20118122.829999998</v>
      </c>
      <c r="G463" s="278">
        <f>G461+G462</f>
        <v>45518639.844220012</v>
      </c>
      <c r="H463" s="278">
        <f>H461+H462</f>
        <v>18421054.550664999</v>
      </c>
      <c r="I463" s="278">
        <f>I461+I462</f>
        <v>50205953.461562194</v>
      </c>
    </row>
    <row r="464" spans="1:9" ht="25" customHeight="1" x14ac:dyDescent="0.45">
      <c r="A464" s="918" t="s">
        <v>845</v>
      </c>
      <c r="B464" s="919"/>
      <c r="C464" s="919"/>
      <c r="D464" s="919"/>
      <c r="E464" s="919"/>
      <c r="F464" s="919"/>
      <c r="G464" s="919"/>
      <c r="H464" s="919"/>
      <c r="I464" s="920"/>
    </row>
    <row r="465" spans="1:9" ht="18" x14ac:dyDescent="0.4">
      <c r="A465" s="909" t="s">
        <v>485</v>
      </c>
      <c r="B465" s="910"/>
      <c r="C465" s="910"/>
      <c r="D465" s="910"/>
      <c r="E465" s="910"/>
      <c r="F465" s="910"/>
      <c r="G465" s="910"/>
      <c r="H465" s="910"/>
      <c r="I465" s="911"/>
    </row>
    <row r="466" spans="1:9" ht="22.5" x14ac:dyDescent="0.45">
      <c r="A466" s="912" t="s">
        <v>952</v>
      </c>
      <c r="B466" s="913"/>
      <c r="C466" s="913"/>
      <c r="D466" s="913"/>
      <c r="E466" s="913"/>
      <c r="F466" s="913"/>
      <c r="G466" s="913"/>
      <c r="H466" s="913"/>
      <c r="I466" s="914"/>
    </row>
    <row r="467" spans="1:9" ht="20.5" thickBot="1" x14ac:dyDescent="0.45">
      <c r="A467" s="915" t="s">
        <v>279</v>
      </c>
      <c r="B467" s="916"/>
      <c r="C467" s="916"/>
      <c r="D467" s="916"/>
      <c r="E467" s="916"/>
      <c r="F467" s="916"/>
      <c r="G467" s="916"/>
      <c r="H467" s="916"/>
      <c r="I467" s="917"/>
    </row>
    <row r="468" spans="1:9" ht="24.75" customHeight="1" thickBot="1" x14ac:dyDescent="0.45">
      <c r="A468" s="906" t="s">
        <v>390</v>
      </c>
      <c r="B468" s="907"/>
      <c r="C468" s="907"/>
      <c r="D468" s="907"/>
      <c r="E468" s="907"/>
      <c r="F468" s="907"/>
      <c r="G468" s="907"/>
      <c r="H468" s="907"/>
      <c r="I468" s="908"/>
    </row>
    <row r="469" spans="1:9" s="197" customFormat="1" ht="36.5" thickBot="1" x14ac:dyDescent="0.45">
      <c r="A469" s="4" t="s">
        <v>463</v>
      </c>
      <c r="B469" s="80" t="s">
        <v>456</v>
      </c>
      <c r="C469" s="4" t="s">
        <v>452</v>
      </c>
      <c r="D469" s="80" t="s">
        <v>455</v>
      </c>
      <c r="E469" s="185" t="s">
        <v>1</v>
      </c>
      <c r="F469" s="80" t="s">
        <v>853</v>
      </c>
      <c r="G469" s="80" t="s">
        <v>883</v>
      </c>
      <c r="H469" s="80" t="s">
        <v>884</v>
      </c>
      <c r="I469" s="80" t="s">
        <v>957</v>
      </c>
    </row>
    <row r="470" spans="1:9" s="175" customFormat="1" ht="18" x14ac:dyDescent="0.35">
      <c r="A470" s="227">
        <v>20000000</v>
      </c>
      <c r="B470" s="228"/>
      <c r="C470" s="20"/>
      <c r="D470" s="228"/>
      <c r="E470" s="111" t="s">
        <v>163</v>
      </c>
      <c r="F470" s="229"/>
      <c r="G470" s="229"/>
      <c r="H470" s="229"/>
      <c r="I470" s="230"/>
    </row>
    <row r="471" spans="1:9" s="197" customFormat="1" ht="25" customHeight="1" x14ac:dyDescent="0.4">
      <c r="A471" s="206">
        <v>21000000</v>
      </c>
      <c r="B471" s="207"/>
      <c r="C471" s="14"/>
      <c r="D471" s="207"/>
      <c r="E471" s="84" t="s">
        <v>164</v>
      </c>
      <c r="F471" s="208"/>
      <c r="G471" s="208"/>
      <c r="H471" s="208"/>
      <c r="I471" s="209"/>
    </row>
    <row r="472" spans="1:9" s="197" customFormat="1" ht="25" customHeight="1" x14ac:dyDescent="0.4">
      <c r="A472" s="206">
        <v>21010000</v>
      </c>
      <c r="B472" s="207"/>
      <c r="C472" s="14"/>
      <c r="D472" s="207"/>
      <c r="E472" s="84" t="s">
        <v>165</v>
      </c>
      <c r="F472" s="208"/>
      <c r="G472" s="208"/>
      <c r="H472" s="208"/>
      <c r="I472" s="209"/>
    </row>
    <row r="473" spans="1:9" s="197" customFormat="1" ht="25" customHeight="1" x14ac:dyDescent="0.4">
      <c r="A473" s="210">
        <v>21010103</v>
      </c>
      <c r="B473" s="269" t="s">
        <v>644</v>
      </c>
      <c r="C473" s="15"/>
      <c r="D473" s="91">
        <v>31912500</v>
      </c>
      <c r="E473" s="92" t="s">
        <v>167</v>
      </c>
      <c r="F473" s="71">
        <v>10911261.225000001</v>
      </c>
      <c r="G473" s="71">
        <v>15428523.37215</v>
      </c>
      <c r="H473" s="209">
        <f>G473/12*9</f>
        <v>11571392.529112499</v>
      </c>
      <c r="I473" s="71">
        <f t="shared" ref="I473:I502" si="18">G473+(G473*1%)</f>
        <v>15582808.6058715</v>
      </c>
    </row>
    <row r="474" spans="1:9" s="197" customFormat="1" ht="25" customHeight="1" x14ac:dyDescent="0.4">
      <c r="A474" s="210">
        <v>21010104</v>
      </c>
      <c r="B474" s="269" t="s">
        <v>644</v>
      </c>
      <c r="C474" s="15"/>
      <c r="D474" s="91">
        <v>31912500</v>
      </c>
      <c r="E474" s="92" t="s">
        <v>168</v>
      </c>
      <c r="F474" s="71">
        <v>4817178</v>
      </c>
      <c r="G474" s="71">
        <v>6811489.6919999998</v>
      </c>
      <c r="H474" s="209">
        <f t="shared" ref="H474:H502" si="19">G474/12*9</f>
        <v>5108617.2689999994</v>
      </c>
      <c r="I474" s="71">
        <f t="shared" si="18"/>
        <v>6879604.58892</v>
      </c>
    </row>
    <row r="475" spans="1:9" s="197" customFormat="1" ht="25" customHeight="1" x14ac:dyDescent="0.4">
      <c r="A475" s="210">
        <v>21010105</v>
      </c>
      <c r="B475" s="269" t="s">
        <v>644</v>
      </c>
      <c r="C475" s="15"/>
      <c r="D475" s="91">
        <v>31912500</v>
      </c>
      <c r="E475" s="92" t="s">
        <v>169</v>
      </c>
      <c r="F475" s="71">
        <v>1320756.8400000001</v>
      </c>
      <c r="G475" s="71">
        <v>1867550.1717600001</v>
      </c>
      <c r="H475" s="209">
        <f t="shared" si="19"/>
        <v>1400662.62882</v>
      </c>
      <c r="I475" s="71">
        <f t="shared" si="18"/>
        <v>1886225.6734776001</v>
      </c>
    </row>
    <row r="476" spans="1:9" s="197" customFormat="1" ht="25" customHeight="1" x14ac:dyDescent="0.4">
      <c r="A476" s="210">
        <v>21010106</v>
      </c>
      <c r="B476" s="269"/>
      <c r="C476" s="15"/>
      <c r="D476" s="91"/>
      <c r="E476" s="92" t="s">
        <v>170</v>
      </c>
      <c r="F476" s="71"/>
      <c r="G476" s="71"/>
      <c r="H476" s="209"/>
      <c r="I476" s="71"/>
    </row>
    <row r="477" spans="1:9" s="197" customFormat="1" ht="25" customHeight="1" x14ac:dyDescent="0.4">
      <c r="A477" s="231"/>
      <c r="B477" s="269" t="s">
        <v>644</v>
      </c>
      <c r="C477" s="15"/>
      <c r="D477" s="91">
        <v>31912500</v>
      </c>
      <c r="E477" s="129" t="s">
        <v>680</v>
      </c>
      <c r="F477" s="71"/>
      <c r="G477" s="71">
        <v>22521456.600000001</v>
      </c>
      <c r="H477" s="209"/>
      <c r="I477" s="755">
        <v>23040000</v>
      </c>
    </row>
    <row r="478" spans="1:9" s="197" customFormat="1" ht="25" customHeight="1" x14ac:dyDescent="0.4">
      <c r="A478" s="206">
        <v>21020000</v>
      </c>
      <c r="B478" s="207"/>
      <c r="C478" s="14"/>
      <c r="D478" s="207"/>
      <c r="E478" s="84" t="s">
        <v>176</v>
      </c>
      <c r="F478" s="71"/>
      <c r="G478" s="71"/>
      <c r="H478" s="209"/>
      <c r="I478" s="71"/>
    </row>
    <row r="479" spans="1:9" s="197" customFormat="1" ht="25" customHeight="1" x14ac:dyDescent="0.4">
      <c r="A479" s="206">
        <v>21020300</v>
      </c>
      <c r="B479" s="207"/>
      <c r="C479" s="14"/>
      <c r="D479" s="207"/>
      <c r="E479" s="84" t="s">
        <v>192</v>
      </c>
      <c r="F479" s="71"/>
      <c r="G479" s="71"/>
      <c r="H479" s="209"/>
      <c r="I479" s="71"/>
    </row>
    <row r="480" spans="1:9" s="197" customFormat="1" ht="25" customHeight="1" x14ac:dyDescent="0.4">
      <c r="A480" s="210">
        <v>21020301</v>
      </c>
      <c r="B480" s="269" t="s">
        <v>644</v>
      </c>
      <c r="C480" s="15"/>
      <c r="D480" s="91">
        <v>31912500</v>
      </c>
      <c r="E480" s="129" t="s">
        <v>177</v>
      </c>
      <c r="F480" s="71">
        <v>3068941.4325000001</v>
      </c>
      <c r="G480" s="71">
        <v>4339483.1855549999</v>
      </c>
      <c r="H480" s="209">
        <f t="shared" si="19"/>
        <v>3254612.3891662499</v>
      </c>
      <c r="I480" s="71">
        <f t="shared" si="18"/>
        <v>4382878.0174105503</v>
      </c>
    </row>
    <row r="481" spans="1:9" s="197" customFormat="1" ht="25" customHeight="1" x14ac:dyDescent="0.4">
      <c r="A481" s="210">
        <v>21020302</v>
      </c>
      <c r="B481" s="269" t="s">
        <v>644</v>
      </c>
      <c r="C481" s="15"/>
      <c r="D481" s="91">
        <v>31912500</v>
      </c>
      <c r="E481" s="129" t="s">
        <v>178</v>
      </c>
      <c r="F481" s="71">
        <v>1657252.2450000001</v>
      </c>
      <c r="G481" s="71">
        <v>2343354.6744300001</v>
      </c>
      <c r="H481" s="209">
        <f t="shared" si="19"/>
        <v>1757516.0058225002</v>
      </c>
      <c r="I481" s="71">
        <f t="shared" si="18"/>
        <v>2366788.2211743002</v>
      </c>
    </row>
    <row r="482" spans="1:9" ht="25" customHeight="1" x14ac:dyDescent="0.4">
      <c r="A482" s="210">
        <v>21020303</v>
      </c>
      <c r="B482" s="269" t="s">
        <v>644</v>
      </c>
      <c r="C482" s="15"/>
      <c r="D482" s="91">
        <v>31912500</v>
      </c>
      <c r="E482" s="129" t="s">
        <v>179</v>
      </c>
      <c r="F482" s="71">
        <v>143370</v>
      </c>
      <c r="G482" s="71">
        <v>202725.18</v>
      </c>
      <c r="H482" s="209">
        <f t="shared" si="19"/>
        <v>152043.88500000001</v>
      </c>
      <c r="I482" s="71">
        <f t="shared" si="18"/>
        <v>204752.43179999999</v>
      </c>
    </row>
    <row r="483" spans="1:9" ht="25" customHeight="1" x14ac:dyDescent="0.4">
      <c r="A483" s="210">
        <v>21020304</v>
      </c>
      <c r="B483" s="269" t="s">
        <v>644</v>
      </c>
      <c r="C483" s="15"/>
      <c r="D483" s="91">
        <v>31912500</v>
      </c>
      <c r="E483" s="129" t="s">
        <v>180</v>
      </c>
      <c r="F483" s="71">
        <v>545563.10250000004</v>
      </c>
      <c r="G483" s="71">
        <v>771426.22693499993</v>
      </c>
      <c r="H483" s="209">
        <f t="shared" si="19"/>
        <v>578569.67020124989</v>
      </c>
      <c r="I483" s="71">
        <f t="shared" si="18"/>
        <v>779140.48920434993</v>
      </c>
    </row>
    <row r="484" spans="1:9" ht="25" customHeight="1" x14ac:dyDescent="0.4">
      <c r="A484" s="210">
        <v>21020305</v>
      </c>
      <c r="B484" s="269"/>
      <c r="C484" s="15"/>
      <c r="D484" s="91"/>
      <c r="E484" s="129" t="s">
        <v>518</v>
      </c>
      <c r="F484" s="71">
        <v>294228.08999999997</v>
      </c>
      <c r="G484" s="71">
        <v>416038.51925999997</v>
      </c>
      <c r="H484" s="209">
        <f t="shared" si="19"/>
        <v>312028.88944499998</v>
      </c>
      <c r="I484" s="71">
        <f t="shared" si="18"/>
        <v>420198.90445259999</v>
      </c>
    </row>
    <row r="485" spans="1:9" ht="25" customHeight="1" x14ac:dyDescent="0.4">
      <c r="A485" s="210">
        <v>21020306</v>
      </c>
      <c r="B485" s="269" t="s">
        <v>644</v>
      </c>
      <c r="C485" s="15"/>
      <c r="D485" s="91">
        <v>31912500</v>
      </c>
      <c r="E485" s="129" t="s">
        <v>519</v>
      </c>
      <c r="F485" s="71">
        <v>5670</v>
      </c>
      <c r="G485" s="71">
        <v>8017.38</v>
      </c>
      <c r="H485" s="209">
        <f t="shared" si="19"/>
        <v>6013.0349999999999</v>
      </c>
      <c r="I485" s="71">
        <f t="shared" si="18"/>
        <v>8097.5537999999997</v>
      </c>
    </row>
    <row r="486" spans="1:9" ht="25" customHeight="1" x14ac:dyDescent="0.4">
      <c r="A486" s="210">
        <v>21020312</v>
      </c>
      <c r="B486" s="269" t="s">
        <v>644</v>
      </c>
      <c r="C486" s="15"/>
      <c r="D486" s="91">
        <v>31912500</v>
      </c>
      <c r="E486" s="129" t="s">
        <v>183</v>
      </c>
      <c r="F486" s="71"/>
      <c r="G486" s="71"/>
      <c r="H486" s="209"/>
      <c r="I486" s="71"/>
    </row>
    <row r="487" spans="1:9" ht="25" customHeight="1" x14ac:dyDescent="0.4">
      <c r="A487" s="210">
        <v>21020314</v>
      </c>
      <c r="B487" s="269" t="s">
        <v>644</v>
      </c>
      <c r="C487" s="15"/>
      <c r="D487" s="91">
        <v>31912500</v>
      </c>
      <c r="E487" s="129" t="s">
        <v>517</v>
      </c>
      <c r="F487" s="71">
        <v>206443.61999999997</v>
      </c>
      <c r="G487" s="71">
        <v>291911.27867999999</v>
      </c>
      <c r="H487" s="209">
        <f t="shared" si="19"/>
        <v>218933.45900999999</v>
      </c>
      <c r="I487" s="71">
        <f t="shared" si="18"/>
        <v>294830.39146680001</v>
      </c>
    </row>
    <row r="488" spans="1:9" ht="25" customHeight="1" x14ac:dyDescent="0.4">
      <c r="A488" s="210">
        <v>21020315</v>
      </c>
      <c r="B488" s="269" t="s">
        <v>644</v>
      </c>
      <c r="C488" s="15"/>
      <c r="D488" s="91">
        <v>31912500</v>
      </c>
      <c r="E488" s="129" t="s">
        <v>186</v>
      </c>
      <c r="F488" s="71"/>
      <c r="G488" s="71"/>
      <c r="H488" s="209"/>
      <c r="I488" s="71"/>
    </row>
    <row r="489" spans="1:9" ht="25" customHeight="1" x14ac:dyDescent="0.4">
      <c r="A489" s="206">
        <v>21020400</v>
      </c>
      <c r="B489" s="207"/>
      <c r="C489" s="14"/>
      <c r="D489" s="207"/>
      <c r="E489" s="84" t="s">
        <v>193</v>
      </c>
      <c r="F489" s="71"/>
      <c r="G489" s="71"/>
      <c r="H489" s="209"/>
      <c r="I489" s="71"/>
    </row>
    <row r="490" spans="1:9" ht="25" customHeight="1" x14ac:dyDescent="0.4">
      <c r="A490" s="210">
        <v>21020401</v>
      </c>
      <c r="B490" s="269" t="s">
        <v>644</v>
      </c>
      <c r="C490" s="15"/>
      <c r="D490" s="91">
        <v>31912500</v>
      </c>
      <c r="E490" s="129" t="s">
        <v>177</v>
      </c>
      <c r="F490" s="71">
        <v>1686012.33</v>
      </c>
      <c r="G490" s="71">
        <v>2384021.43462</v>
      </c>
      <c r="H490" s="209">
        <f t="shared" si="19"/>
        <v>1788016.0759650001</v>
      </c>
      <c r="I490" s="71">
        <f t="shared" si="18"/>
        <v>2407861.6489662002</v>
      </c>
    </row>
    <row r="491" spans="1:9" ht="25" customHeight="1" x14ac:dyDescent="0.4">
      <c r="A491" s="210">
        <v>21020402</v>
      </c>
      <c r="B491" s="269" t="s">
        <v>644</v>
      </c>
      <c r="C491" s="15"/>
      <c r="D491" s="91">
        <v>31912500</v>
      </c>
      <c r="E491" s="129" t="s">
        <v>178</v>
      </c>
      <c r="F491" s="71">
        <v>963435</v>
      </c>
      <c r="G491" s="71">
        <v>1362297.09</v>
      </c>
      <c r="H491" s="209">
        <f t="shared" si="19"/>
        <v>1021722.8175000001</v>
      </c>
      <c r="I491" s="71">
        <f t="shared" si="18"/>
        <v>1375920.0609000002</v>
      </c>
    </row>
    <row r="492" spans="1:9" ht="25" customHeight="1" x14ac:dyDescent="0.4">
      <c r="A492" s="210">
        <v>21020403</v>
      </c>
      <c r="B492" s="269" t="s">
        <v>644</v>
      </c>
      <c r="C492" s="15"/>
      <c r="D492" s="91">
        <v>31912500</v>
      </c>
      <c r="E492" s="129" t="s">
        <v>179</v>
      </c>
      <c r="F492" s="71">
        <v>98010</v>
      </c>
      <c r="G492" s="71">
        <v>138586.14000000001</v>
      </c>
      <c r="H492" s="209">
        <f t="shared" si="19"/>
        <v>103939.60500000001</v>
      </c>
      <c r="I492" s="71">
        <f t="shared" si="18"/>
        <v>139972.00140000001</v>
      </c>
    </row>
    <row r="493" spans="1:9" ht="25" customHeight="1" x14ac:dyDescent="0.4">
      <c r="A493" s="210">
        <v>21020404</v>
      </c>
      <c r="B493" s="269" t="s">
        <v>644</v>
      </c>
      <c r="C493" s="15"/>
      <c r="D493" s="91">
        <v>31912500</v>
      </c>
      <c r="E493" s="129" t="s">
        <v>180</v>
      </c>
      <c r="F493" s="71">
        <v>240858.9075</v>
      </c>
      <c r="G493" s="71">
        <v>340574.49520499998</v>
      </c>
      <c r="H493" s="209">
        <f t="shared" si="19"/>
        <v>255430.87140375</v>
      </c>
      <c r="I493" s="71">
        <f t="shared" si="18"/>
        <v>343980.24015704996</v>
      </c>
    </row>
    <row r="494" spans="1:9" ht="25" customHeight="1" x14ac:dyDescent="0.4">
      <c r="A494" s="210">
        <v>21020412</v>
      </c>
      <c r="B494" s="269"/>
      <c r="C494" s="15"/>
      <c r="D494" s="91"/>
      <c r="E494" s="129" t="s">
        <v>183</v>
      </c>
      <c r="F494" s="71"/>
      <c r="G494" s="71"/>
      <c r="H494" s="209"/>
      <c r="I494" s="71"/>
    </row>
    <row r="495" spans="1:9" ht="25" customHeight="1" x14ac:dyDescent="0.4">
      <c r="A495" s="210">
        <v>21020415</v>
      </c>
      <c r="B495" s="269" t="s">
        <v>644</v>
      </c>
      <c r="C495" s="15"/>
      <c r="D495" s="91">
        <v>31912500</v>
      </c>
      <c r="E495" s="129" t="s">
        <v>186</v>
      </c>
      <c r="F495" s="71">
        <v>752602.04999999993</v>
      </c>
      <c r="G495" s="71">
        <v>1064179.2987000002</v>
      </c>
      <c r="H495" s="209">
        <f t="shared" si="19"/>
        <v>798134.47402500012</v>
      </c>
      <c r="I495" s="71">
        <f t="shared" si="18"/>
        <v>1074821.0916870001</v>
      </c>
    </row>
    <row r="496" spans="1:9" ht="25" customHeight="1" x14ac:dyDescent="0.4">
      <c r="A496" s="206">
        <v>21020500</v>
      </c>
      <c r="B496" s="207"/>
      <c r="C496" s="14"/>
      <c r="D496" s="207"/>
      <c r="E496" s="84" t="s">
        <v>194</v>
      </c>
      <c r="F496" s="71"/>
      <c r="G496" s="71"/>
      <c r="H496" s="209"/>
      <c r="I496" s="71"/>
    </row>
    <row r="497" spans="1:9" ht="25" customHeight="1" x14ac:dyDescent="0.4">
      <c r="A497" s="210">
        <v>21020501</v>
      </c>
      <c r="B497" s="269" t="s">
        <v>644</v>
      </c>
      <c r="C497" s="15"/>
      <c r="D497" s="91">
        <v>31912500</v>
      </c>
      <c r="E497" s="129" t="s">
        <v>177</v>
      </c>
      <c r="F497" s="71">
        <v>435160.84499999997</v>
      </c>
      <c r="G497" s="71">
        <v>615317.43482999993</v>
      </c>
      <c r="H497" s="209">
        <f t="shared" si="19"/>
        <v>461488.07612249994</v>
      </c>
      <c r="I497" s="71">
        <f t="shared" si="18"/>
        <v>621470.6091782999</v>
      </c>
    </row>
    <row r="498" spans="1:9" ht="25" customHeight="1" x14ac:dyDescent="0.4">
      <c r="A498" s="276">
        <v>21020502</v>
      </c>
      <c r="B498" s="269" t="s">
        <v>644</v>
      </c>
      <c r="C498" s="15"/>
      <c r="D498" s="91">
        <v>31912500</v>
      </c>
      <c r="E498" s="129" t="s">
        <v>178</v>
      </c>
      <c r="F498" s="71">
        <v>248663.34</v>
      </c>
      <c r="G498" s="71">
        <v>351609.96275999997</v>
      </c>
      <c r="H498" s="209">
        <f t="shared" si="19"/>
        <v>263707.47206999996</v>
      </c>
      <c r="I498" s="71">
        <f t="shared" si="18"/>
        <v>355126.06238759996</v>
      </c>
    </row>
    <row r="499" spans="1:9" ht="25" customHeight="1" x14ac:dyDescent="0.4">
      <c r="A499" s="276">
        <v>21020503</v>
      </c>
      <c r="B499" s="269" t="s">
        <v>644</v>
      </c>
      <c r="C499" s="15"/>
      <c r="D499" s="91">
        <v>31912500</v>
      </c>
      <c r="E499" s="129" t="s">
        <v>179</v>
      </c>
      <c r="F499" s="71">
        <v>56625</v>
      </c>
      <c r="G499" s="71">
        <v>80067.75</v>
      </c>
      <c r="H499" s="209">
        <f t="shared" si="19"/>
        <v>60050.8125</v>
      </c>
      <c r="I499" s="71">
        <f t="shared" si="18"/>
        <v>80868.427500000005</v>
      </c>
    </row>
    <row r="500" spans="1:9" ht="25" customHeight="1" x14ac:dyDescent="0.4">
      <c r="A500" s="276">
        <v>21020504</v>
      </c>
      <c r="B500" s="269" t="s">
        <v>644</v>
      </c>
      <c r="C500" s="15"/>
      <c r="D500" s="91">
        <v>31912500</v>
      </c>
      <c r="E500" s="129" t="s">
        <v>180</v>
      </c>
      <c r="F500" s="71">
        <v>62165.834999999999</v>
      </c>
      <c r="G500" s="71">
        <v>87902.490689999991</v>
      </c>
      <c r="H500" s="209">
        <f t="shared" si="19"/>
        <v>65926.86801749999</v>
      </c>
      <c r="I500" s="71">
        <f t="shared" si="18"/>
        <v>88781.51559689999</v>
      </c>
    </row>
    <row r="501" spans="1:9" ht="25" customHeight="1" x14ac:dyDescent="0.4">
      <c r="A501" s="276">
        <v>21020512</v>
      </c>
      <c r="B501" s="269"/>
      <c r="C501" s="17"/>
      <c r="D501" s="91"/>
      <c r="E501" s="129" t="s">
        <v>183</v>
      </c>
      <c r="F501" s="71"/>
      <c r="G501" s="71"/>
      <c r="H501" s="209"/>
      <c r="I501" s="71"/>
    </row>
    <row r="502" spans="1:9" ht="25" customHeight="1" x14ac:dyDescent="0.4">
      <c r="A502" s="276">
        <v>21020515</v>
      </c>
      <c r="B502" s="269" t="s">
        <v>644</v>
      </c>
      <c r="C502" s="15"/>
      <c r="D502" s="91">
        <v>31912500</v>
      </c>
      <c r="E502" s="129" t="s">
        <v>186</v>
      </c>
      <c r="F502" s="71">
        <v>752602.04999999993</v>
      </c>
      <c r="G502" s="71">
        <v>1064179.2987000002</v>
      </c>
      <c r="H502" s="209">
        <f t="shared" si="19"/>
        <v>798134.47402500012</v>
      </c>
      <c r="I502" s="71">
        <f t="shared" si="18"/>
        <v>1074821.0916870001</v>
      </c>
    </row>
    <row r="503" spans="1:9" ht="25" customHeight="1" x14ac:dyDescent="0.4">
      <c r="A503" s="214">
        <v>21020600</v>
      </c>
      <c r="B503" s="215"/>
      <c r="C503" s="16"/>
      <c r="D503" s="215"/>
      <c r="E503" s="84" t="s">
        <v>195</v>
      </c>
      <c r="F503" s="270"/>
      <c r="G503" s="71"/>
      <c r="H503" s="209"/>
      <c r="I503" s="71"/>
    </row>
    <row r="504" spans="1:9" ht="25" customHeight="1" x14ac:dyDescent="0.4">
      <c r="A504" s="276">
        <v>21020605</v>
      </c>
      <c r="B504" s="269"/>
      <c r="C504" s="17"/>
      <c r="D504" s="91"/>
      <c r="E504" s="92" t="s">
        <v>198</v>
      </c>
      <c r="F504" s="70"/>
      <c r="G504" s="71"/>
      <c r="H504" s="209"/>
      <c r="I504" s="71"/>
    </row>
    <row r="505" spans="1:9" ht="25" customHeight="1" x14ac:dyDescent="0.4">
      <c r="A505" s="219">
        <v>21030100</v>
      </c>
      <c r="B505" s="220"/>
      <c r="C505" s="18"/>
      <c r="D505" s="220"/>
      <c r="E505" s="153" t="s">
        <v>199</v>
      </c>
      <c r="F505" s="70"/>
      <c r="G505" s="71"/>
      <c r="H505" s="209"/>
      <c r="I505" s="71"/>
    </row>
    <row r="506" spans="1:9" ht="25" customHeight="1" x14ac:dyDescent="0.4">
      <c r="A506" s="720">
        <v>22010100</v>
      </c>
      <c r="B506" s="721" t="s">
        <v>784</v>
      </c>
      <c r="C506" s="50"/>
      <c r="D506" s="626"/>
      <c r="E506" s="725" t="s">
        <v>878</v>
      </c>
      <c r="F506" s="402"/>
      <c r="G506" s="213">
        <v>16590000</v>
      </c>
      <c r="H506" s="402">
        <v>960000</v>
      </c>
      <c r="I506" s="213">
        <v>0</v>
      </c>
    </row>
    <row r="507" spans="1:9" ht="25" customHeight="1" x14ac:dyDescent="0.4">
      <c r="A507" s="190">
        <v>21030101</v>
      </c>
      <c r="B507" s="269" t="s">
        <v>644</v>
      </c>
      <c r="C507" s="6"/>
      <c r="D507" s="91">
        <v>31912500</v>
      </c>
      <c r="E507" s="129" t="s">
        <v>200</v>
      </c>
      <c r="F507" s="70">
        <v>58750000</v>
      </c>
      <c r="G507" s="71">
        <v>100000000</v>
      </c>
      <c r="H507" s="209">
        <v>94918997.719999999</v>
      </c>
      <c r="I507" s="71">
        <v>100000000</v>
      </c>
    </row>
    <row r="508" spans="1:9" ht="25" customHeight="1" x14ac:dyDescent="0.4">
      <c r="A508" s="219">
        <v>22020000</v>
      </c>
      <c r="B508" s="220"/>
      <c r="C508" s="18"/>
      <c r="D508" s="220"/>
      <c r="E508" s="153" t="s">
        <v>203</v>
      </c>
      <c r="F508" s="70"/>
      <c r="G508" s="71"/>
      <c r="H508" s="70"/>
      <c r="I508" s="71"/>
    </row>
    <row r="509" spans="1:9" ht="25" customHeight="1" x14ac:dyDescent="0.4">
      <c r="A509" s="219">
        <v>22020100</v>
      </c>
      <c r="B509" s="220"/>
      <c r="C509" s="18"/>
      <c r="D509" s="220"/>
      <c r="E509" s="153" t="s">
        <v>204</v>
      </c>
      <c r="F509" s="70"/>
      <c r="G509" s="71"/>
      <c r="H509" s="70"/>
      <c r="I509" s="71"/>
    </row>
    <row r="510" spans="1:9" ht="25" customHeight="1" x14ac:dyDescent="0.4">
      <c r="A510" s="190">
        <v>22020102</v>
      </c>
      <c r="B510" s="269" t="s">
        <v>646</v>
      </c>
      <c r="C510" s="6"/>
      <c r="D510" s="91">
        <v>31912500</v>
      </c>
      <c r="E510" s="218" t="s">
        <v>206</v>
      </c>
      <c r="F510" s="70"/>
      <c r="G510" s="71">
        <v>100000</v>
      </c>
      <c r="H510" s="70"/>
      <c r="I510" s="71">
        <v>100000</v>
      </c>
    </row>
    <row r="511" spans="1:9" ht="25" customHeight="1" x14ac:dyDescent="0.4">
      <c r="A511" s="219">
        <v>22020300</v>
      </c>
      <c r="B511" s="220"/>
      <c r="C511" s="18"/>
      <c r="D511" s="220"/>
      <c r="E511" s="221" t="s">
        <v>212</v>
      </c>
      <c r="F511" s="135"/>
      <c r="G511" s="136"/>
      <c r="H511" s="135"/>
      <c r="I511" s="136"/>
    </row>
    <row r="512" spans="1:9" s="197" customFormat="1" ht="25" customHeight="1" x14ac:dyDescent="0.4">
      <c r="A512" s="190">
        <v>22020301</v>
      </c>
      <c r="B512" s="269" t="s">
        <v>644</v>
      </c>
      <c r="C512" s="6"/>
      <c r="D512" s="91">
        <v>31912500</v>
      </c>
      <c r="E512" s="218" t="s">
        <v>520</v>
      </c>
      <c r="F512" s="70">
        <v>1250000</v>
      </c>
      <c r="G512" s="71">
        <v>2000000</v>
      </c>
      <c r="H512" s="70">
        <v>750000</v>
      </c>
      <c r="I512" s="71">
        <v>2000000</v>
      </c>
    </row>
    <row r="513" spans="1:9" ht="25" customHeight="1" x14ac:dyDescent="0.4">
      <c r="A513" s="190">
        <v>22020305</v>
      </c>
      <c r="B513" s="169"/>
      <c r="C513" s="6"/>
      <c r="D513" s="91"/>
      <c r="E513" s="170" t="s">
        <v>215</v>
      </c>
      <c r="F513" s="70"/>
      <c r="G513" s="71"/>
      <c r="H513" s="70"/>
      <c r="I513" s="71"/>
    </row>
    <row r="514" spans="1:9" ht="25" customHeight="1" x14ac:dyDescent="0.4">
      <c r="A514" s="219">
        <v>22020400</v>
      </c>
      <c r="B514" s="220"/>
      <c r="C514" s="18"/>
      <c r="D514" s="220"/>
      <c r="E514" s="153" t="s">
        <v>222</v>
      </c>
      <c r="F514" s="70"/>
      <c r="G514" s="71"/>
      <c r="H514" s="70"/>
      <c r="I514" s="71"/>
    </row>
    <row r="515" spans="1:9" ht="25" customHeight="1" x14ac:dyDescent="0.4">
      <c r="A515" s="190">
        <v>22020406</v>
      </c>
      <c r="B515" s="269" t="s">
        <v>644</v>
      </c>
      <c r="C515" s="6"/>
      <c r="D515" s="91">
        <v>31912500</v>
      </c>
      <c r="E515" s="218" t="s">
        <v>226</v>
      </c>
      <c r="F515" s="70"/>
      <c r="G515" s="71">
        <v>50000</v>
      </c>
      <c r="H515" s="70"/>
      <c r="I515" s="71">
        <v>50000</v>
      </c>
    </row>
    <row r="516" spans="1:9" ht="25" customHeight="1" x14ac:dyDescent="0.4">
      <c r="A516" s="219">
        <v>22020900</v>
      </c>
      <c r="B516" s="220"/>
      <c r="C516" s="18"/>
      <c r="D516" s="220"/>
      <c r="E516" s="153" t="s">
        <v>244</v>
      </c>
      <c r="F516" s="70"/>
      <c r="G516" s="71"/>
      <c r="H516" s="70"/>
      <c r="I516" s="71"/>
    </row>
    <row r="517" spans="1:9" ht="25" customHeight="1" x14ac:dyDescent="0.4">
      <c r="A517" s="190">
        <v>22020901</v>
      </c>
      <c r="B517" s="269" t="s">
        <v>644</v>
      </c>
      <c r="C517" s="6"/>
      <c r="D517" s="91">
        <v>31912500</v>
      </c>
      <c r="E517" s="129" t="s">
        <v>245</v>
      </c>
      <c r="F517" s="70">
        <v>1310000</v>
      </c>
      <c r="G517" s="71">
        <v>1500000</v>
      </c>
      <c r="H517" s="70">
        <v>990000</v>
      </c>
      <c r="I517" s="71">
        <v>1500000</v>
      </c>
    </row>
    <row r="518" spans="1:9" ht="25" customHeight="1" x14ac:dyDescent="0.4">
      <c r="A518" s="190">
        <v>22020902</v>
      </c>
      <c r="B518" s="269" t="s">
        <v>644</v>
      </c>
      <c r="C518" s="6"/>
      <c r="D518" s="91">
        <v>31912500</v>
      </c>
      <c r="E518" s="129" t="s">
        <v>818</v>
      </c>
      <c r="F518" s="70">
        <v>1500000</v>
      </c>
      <c r="G518" s="71">
        <v>2000000</v>
      </c>
      <c r="H518" s="70">
        <v>1090000</v>
      </c>
      <c r="I518" s="71">
        <v>2000000</v>
      </c>
    </row>
    <row r="519" spans="1:9" ht="25" customHeight="1" x14ac:dyDescent="0.4">
      <c r="A519" s="219">
        <v>22021000</v>
      </c>
      <c r="B519" s="220"/>
      <c r="C519" s="18"/>
      <c r="D519" s="220"/>
      <c r="E519" s="153" t="s">
        <v>246</v>
      </c>
      <c r="F519" s="70"/>
      <c r="G519" s="71"/>
      <c r="H519" s="70"/>
      <c r="I519" s="71"/>
    </row>
    <row r="520" spans="1:9" ht="25" customHeight="1" x14ac:dyDescent="0.4">
      <c r="A520" s="190">
        <v>22021017</v>
      </c>
      <c r="B520" s="269" t="s">
        <v>644</v>
      </c>
      <c r="C520" s="6"/>
      <c r="D520" s="91">
        <v>31912500</v>
      </c>
      <c r="E520" s="129" t="s">
        <v>259</v>
      </c>
      <c r="F520" s="70">
        <v>350000</v>
      </c>
      <c r="G520" s="71">
        <v>2000000</v>
      </c>
      <c r="H520" s="70">
        <v>1200000</v>
      </c>
      <c r="I520" s="71">
        <v>2000000</v>
      </c>
    </row>
    <row r="521" spans="1:9" ht="25" customHeight="1" x14ac:dyDescent="0.4">
      <c r="A521" s="219">
        <v>22040000</v>
      </c>
      <c r="B521" s="220"/>
      <c r="C521" s="18"/>
      <c r="D521" s="220"/>
      <c r="E521" s="153" t="s">
        <v>261</v>
      </c>
      <c r="F521" s="70"/>
      <c r="G521" s="71"/>
      <c r="H521" s="70"/>
      <c r="I521" s="71"/>
    </row>
    <row r="522" spans="1:9" ht="25" customHeight="1" x14ac:dyDescent="0.4">
      <c r="A522" s="219">
        <v>22040100</v>
      </c>
      <c r="B522" s="220"/>
      <c r="C522" s="18"/>
      <c r="D522" s="220"/>
      <c r="E522" s="153" t="s">
        <v>262</v>
      </c>
      <c r="F522" s="70"/>
      <c r="G522" s="71"/>
      <c r="H522" s="70"/>
      <c r="I522" s="71"/>
    </row>
    <row r="523" spans="1:9" ht="25" customHeight="1" thickBot="1" x14ac:dyDescent="0.45">
      <c r="A523" s="456">
        <v>22040109</v>
      </c>
      <c r="B523" s="469" t="s">
        <v>644</v>
      </c>
      <c r="C523" s="41"/>
      <c r="D523" s="331">
        <v>31912500</v>
      </c>
      <c r="E523" s="138" t="s">
        <v>789</v>
      </c>
      <c r="F523" s="75"/>
      <c r="G523" s="78"/>
      <c r="H523" s="75"/>
      <c r="I523" s="78"/>
    </row>
    <row r="524" spans="1:9" s="175" customFormat="1" ht="25" customHeight="1" thickBot="1" x14ac:dyDescent="0.4">
      <c r="A524" s="450"/>
      <c r="B524" s="451"/>
      <c r="C524" s="452"/>
      <c r="D524" s="451"/>
      <c r="E524" s="466" t="s">
        <v>164</v>
      </c>
      <c r="F524" s="468">
        <f>SUM(F473:F507)</f>
        <v>87016799.912500009</v>
      </c>
      <c r="G524" s="468">
        <f>SUM(G473:G507)</f>
        <v>179080711.67627501</v>
      </c>
      <c r="H524" s="468">
        <f>SUM(H473:H507)</f>
        <v>125855939.02720624</v>
      </c>
      <c r="I524" s="468">
        <f>SUM(I473:I507)</f>
        <v>163408947.62703776</v>
      </c>
    </row>
    <row r="525" spans="1:9" ht="25" customHeight="1" thickBot="1" x14ac:dyDescent="0.45">
      <c r="A525" s="445"/>
      <c r="B525" s="446"/>
      <c r="C525" s="447"/>
      <c r="D525" s="446"/>
      <c r="E525" s="464" t="s">
        <v>203</v>
      </c>
      <c r="F525" s="465">
        <f>SUM(F510:F523)</f>
        <v>4410000</v>
      </c>
      <c r="G525" s="465">
        <f>SUM(G510:G523)</f>
        <v>7650000</v>
      </c>
      <c r="H525" s="465">
        <f>SUM(H510:H523)</f>
        <v>4030000</v>
      </c>
      <c r="I525" s="465">
        <f>SUM(I510:I523)</f>
        <v>7650000</v>
      </c>
    </row>
    <row r="526" spans="1:9" ht="25" customHeight="1" thickBot="1" x14ac:dyDescent="0.45">
      <c r="A526" s="273"/>
      <c r="B526" s="223"/>
      <c r="C526" s="32"/>
      <c r="D526" s="224"/>
      <c r="E526" s="160" t="s">
        <v>296</v>
      </c>
      <c r="F526" s="245">
        <f>F524+F525</f>
        <v>91426799.912500009</v>
      </c>
      <c r="G526" s="245">
        <f>G524+G525</f>
        <v>186730711.67627501</v>
      </c>
      <c r="H526" s="245">
        <f>H524+H525</f>
        <v>129885939.02720624</v>
      </c>
      <c r="I526" s="245">
        <f>I524+I525</f>
        <v>171058947.62703776</v>
      </c>
    </row>
    <row r="527" spans="1:9" ht="25" customHeight="1" x14ac:dyDescent="0.45">
      <c r="A527" s="918" t="s">
        <v>845</v>
      </c>
      <c r="B527" s="919"/>
      <c r="C527" s="919"/>
      <c r="D527" s="919"/>
      <c r="E527" s="919"/>
      <c r="F527" s="919"/>
      <c r="G527" s="919"/>
      <c r="H527" s="919"/>
      <c r="I527" s="920"/>
    </row>
    <row r="528" spans="1:9" ht="18" x14ac:dyDescent="0.4">
      <c r="A528" s="909" t="s">
        <v>485</v>
      </c>
      <c r="B528" s="910"/>
      <c r="C528" s="910"/>
      <c r="D528" s="910"/>
      <c r="E528" s="910"/>
      <c r="F528" s="910"/>
      <c r="G528" s="910"/>
      <c r="H528" s="910"/>
      <c r="I528" s="911"/>
    </row>
    <row r="529" spans="1:9" ht="22.5" x14ac:dyDescent="0.45">
      <c r="A529" s="912" t="s">
        <v>952</v>
      </c>
      <c r="B529" s="913"/>
      <c r="C529" s="913"/>
      <c r="D529" s="913"/>
      <c r="E529" s="913"/>
      <c r="F529" s="913"/>
      <c r="G529" s="913"/>
      <c r="H529" s="913"/>
      <c r="I529" s="914"/>
    </row>
    <row r="530" spans="1:9" ht="20.5" thickBot="1" x14ac:dyDescent="0.45">
      <c r="A530" s="915" t="s">
        <v>279</v>
      </c>
      <c r="B530" s="916"/>
      <c r="C530" s="916"/>
      <c r="D530" s="916"/>
      <c r="E530" s="916"/>
      <c r="F530" s="916"/>
      <c r="G530" s="916"/>
      <c r="H530" s="916"/>
      <c r="I530" s="917"/>
    </row>
    <row r="531" spans="1:9" ht="27.75" customHeight="1" thickBot="1" x14ac:dyDescent="0.45">
      <c r="A531" s="906" t="s">
        <v>416</v>
      </c>
      <c r="B531" s="907"/>
      <c r="C531" s="907"/>
      <c r="D531" s="907"/>
      <c r="E531" s="907"/>
      <c r="F531" s="907"/>
      <c r="G531" s="907"/>
      <c r="H531" s="907"/>
      <c r="I531" s="908"/>
    </row>
    <row r="532" spans="1:9" ht="36.5" thickBot="1" x14ac:dyDescent="0.45">
      <c r="A532" s="4" t="s">
        <v>463</v>
      </c>
      <c r="B532" s="80" t="s">
        <v>456</v>
      </c>
      <c r="C532" s="4" t="s">
        <v>452</v>
      </c>
      <c r="D532" s="80" t="s">
        <v>455</v>
      </c>
      <c r="E532" s="185" t="s">
        <v>1</v>
      </c>
      <c r="F532" s="80" t="s">
        <v>853</v>
      </c>
      <c r="G532" s="80" t="s">
        <v>883</v>
      </c>
      <c r="H532" s="80" t="s">
        <v>884</v>
      </c>
      <c r="I532" s="80" t="s">
        <v>957</v>
      </c>
    </row>
    <row r="533" spans="1:9" s="175" customFormat="1" ht="18" x14ac:dyDescent="0.35">
      <c r="A533" s="227">
        <v>20000000</v>
      </c>
      <c r="B533" s="228"/>
      <c r="C533" s="20"/>
      <c r="D533" s="228"/>
      <c r="E533" s="111" t="s">
        <v>163</v>
      </c>
      <c r="F533" s="229"/>
      <c r="G533" s="229"/>
      <c r="H533" s="229"/>
      <c r="I533" s="230"/>
    </row>
    <row r="534" spans="1:9" ht="25" customHeight="1" x14ac:dyDescent="0.4">
      <c r="A534" s="206">
        <v>21000000</v>
      </c>
      <c r="B534" s="207"/>
      <c r="C534" s="14"/>
      <c r="D534" s="207"/>
      <c r="E534" s="84" t="s">
        <v>164</v>
      </c>
      <c r="F534" s="208"/>
      <c r="G534" s="208"/>
      <c r="H534" s="208"/>
      <c r="I534" s="209"/>
    </row>
    <row r="535" spans="1:9" ht="25" customHeight="1" x14ac:dyDescent="0.4">
      <c r="A535" s="206">
        <v>21010000</v>
      </c>
      <c r="B535" s="207"/>
      <c r="C535" s="14"/>
      <c r="D535" s="207"/>
      <c r="E535" s="84" t="s">
        <v>165</v>
      </c>
      <c r="F535" s="208"/>
      <c r="G535" s="208"/>
      <c r="H535" s="208"/>
      <c r="I535" s="209"/>
    </row>
    <row r="536" spans="1:9" ht="25" customHeight="1" x14ac:dyDescent="0.4">
      <c r="A536" s="210">
        <v>21010103</v>
      </c>
      <c r="B536" s="269"/>
      <c r="C536" s="15"/>
      <c r="D536" s="91"/>
      <c r="E536" s="92" t="s">
        <v>167</v>
      </c>
      <c r="F536" s="71">
        <v>1484883.18</v>
      </c>
      <c r="G536" s="71">
        <v>2182778.2746000001</v>
      </c>
      <c r="H536" s="209">
        <f>G536/12*9</f>
        <v>1637083.7059500001</v>
      </c>
      <c r="I536" s="71">
        <f>G536+(G536/100*5)</f>
        <v>2291917.1883300003</v>
      </c>
    </row>
    <row r="537" spans="1:9" ht="25" customHeight="1" x14ac:dyDescent="0.4">
      <c r="A537" s="210">
        <v>21010104</v>
      </c>
      <c r="B537" s="269" t="s">
        <v>644</v>
      </c>
      <c r="C537" s="15"/>
      <c r="D537" s="91">
        <v>31912500</v>
      </c>
      <c r="E537" s="92" t="s">
        <v>168</v>
      </c>
      <c r="F537" s="71">
        <v>904460.31</v>
      </c>
      <c r="G537" s="71">
        <v>1329556.6557000002</v>
      </c>
      <c r="H537" s="209">
        <f t="shared" ref="H537:H566" si="20">G537/12*9</f>
        <v>997167.49177500024</v>
      </c>
      <c r="I537" s="71">
        <f t="shared" ref="I537:I564" si="21">G537+(G537/100*5)</f>
        <v>1396034.4884850003</v>
      </c>
    </row>
    <row r="538" spans="1:9" ht="25" customHeight="1" x14ac:dyDescent="0.4">
      <c r="A538" s="210">
        <v>21010105</v>
      </c>
      <c r="B538" s="269" t="s">
        <v>644</v>
      </c>
      <c r="C538" s="15"/>
      <c r="D538" s="91">
        <v>31912500</v>
      </c>
      <c r="E538" s="92" t="s">
        <v>169</v>
      </c>
      <c r="F538" s="71">
        <v>157322.22</v>
      </c>
      <c r="G538" s="71">
        <v>231263.66339999999</v>
      </c>
      <c r="H538" s="209">
        <f t="shared" si="20"/>
        <v>173447.74755</v>
      </c>
      <c r="I538" s="71">
        <f t="shared" si="21"/>
        <v>242826.84656999999</v>
      </c>
    </row>
    <row r="539" spans="1:9" ht="25" customHeight="1" x14ac:dyDescent="0.4">
      <c r="A539" s="210">
        <v>21010106</v>
      </c>
      <c r="B539" s="269"/>
      <c r="C539" s="15"/>
      <c r="D539" s="91"/>
      <c r="E539" s="92" t="s">
        <v>170</v>
      </c>
      <c r="F539" s="71">
        <v>0</v>
      </c>
      <c r="G539" s="71">
        <v>0</v>
      </c>
      <c r="H539" s="209">
        <f t="shared" si="20"/>
        <v>0</v>
      </c>
      <c r="I539" s="71">
        <f t="shared" si="21"/>
        <v>0</v>
      </c>
    </row>
    <row r="540" spans="1:9" ht="25" customHeight="1" x14ac:dyDescent="0.4">
      <c r="A540" s="758"/>
      <c r="B540" s="269" t="s">
        <v>644</v>
      </c>
      <c r="C540" s="55"/>
      <c r="D540" s="91">
        <v>31912500</v>
      </c>
      <c r="E540" s="134" t="s">
        <v>680</v>
      </c>
      <c r="F540" s="213">
        <v>0</v>
      </c>
      <c r="G540" s="213">
        <v>4916521.88</v>
      </c>
      <c r="H540" s="403">
        <v>0</v>
      </c>
      <c r="I540" s="761">
        <v>960000</v>
      </c>
    </row>
    <row r="541" spans="1:9" s="406" customFormat="1" ht="25" customHeight="1" x14ac:dyDescent="0.35">
      <c r="A541" s="206">
        <v>21020300</v>
      </c>
      <c r="B541" s="207"/>
      <c r="C541" s="14"/>
      <c r="D541" s="207"/>
      <c r="E541" s="84" t="s">
        <v>192</v>
      </c>
      <c r="F541" s="71">
        <v>0</v>
      </c>
      <c r="G541" s="71">
        <v>0</v>
      </c>
      <c r="H541" s="209">
        <f t="shared" si="20"/>
        <v>0</v>
      </c>
      <c r="I541" s="71">
        <f t="shared" si="21"/>
        <v>0</v>
      </c>
    </row>
    <row r="542" spans="1:9" ht="25" customHeight="1" x14ac:dyDescent="0.4">
      <c r="A542" s="210">
        <v>21020301</v>
      </c>
      <c r="B542" s="269" t="s">
        <v>644</v>
      </c>
      <c r="C542" s="15"/>
      <c r="D542" s="91">
        <v>31912500</v>
      </c>
      <c r="E542" s="129" t="s">
        <v>177</v>
      </c>
      <c r="F542" s="71">
        <v>519709.11</v>
      </c>
      <c r="G542" s="71">
        <v>763972.39169999992</v>
      </c>
      <c r="H542" s="209">
        <f t="shared" si="20"/>
        <v>572979.29377499991</v>
      </c>
      <c r="I542" s="71">
        <f t="shared" si="21"/>
        <v>802171.0112849999</v>
      </c>
    </row>
    <row r="543" spans="1:9" ht="25" customHeight="1" x14ac:dyDescent="0.4">
      <c r="A543" s="210">
        <v>21020302</v>
      </c>
      <c r="B543" s="269" t="s">
        <v>644</v>
      </c>
      <c r="C543" s="15"/>
      <c r="D543" s="91">
        <v>31912500</v>
      </c>
      <c r="E543" s="129" t="s">
        <v>178</v>
      </c>
      <c r="F543" s="71">
        <v>296976.63750000001</v>
      </c>
      <c r="G543" s="71">
        <v>436555.65712499997</v>
      </c>
      <c r="H543" s="209">
        <f t="shared" si="20"/>
        <v>327416.74284374999</v>
      </c>
      <c r="I543" s="71">
        <f t="shared" si="21"/>
        <v>458383.43998124998</v>
      </c>
    </row>
    <row r="544" spans="1:9" ht="25" customHeight="1" x14ac:dyDescent="0.4">
      <c r="A544" s="210">
        <v>21020303</v>
      </c>
      <c r="B544" s="269" t="s">
        <v>644</v>
      </c>
      <c r="C544" s="15"/>
      <c r="D544" s="91">
        <v>31912500</v>
      </c>
      <c r="E544" s="129" t="s">
        <v>179</v>
      </c>
      <c r="F544" s="71">
        <v>20250</v>
      </c>
      <c r="G544" s="71">
        <v>29767.5</v>
      </c>
      <c r="H544" s="209">
        <f t="shared" si="20"/>
        <v>22325.625</v>
      </c>
      <c r="I544" s="71">
        <f t="shared" si="21"/>
        <v>31255.875</v>
      </c>
    </row>
    <row r="545" spans="1:9" ht="25" customHeight="1" x14ac:dyDescent="0.4">
      <c r="A545" s="210">
        <v>21020304</v>
      </c>
      <c r="B545" s="269" t="s">
        <v>644</v>
      </c>
      <c r="C545" s="15"/>
      <c r="D545" s="91">
        <v>31912500</v>
      </c>
      <c r="E545" s="129" t="s">
        <v>180</v>
      </c>
      <c r="F545" s="71">
        <v>74244.42</v>
      </c>
      <c r="G545" s="71">
        <v>109139.2974</v>
      </c>
      <c r="H545" s="209">
        <f t="shared" si="20"/>
        <v>81854.473050000001</v>
      </c>
      <c r="I545" s="71">
        <f t="shared" si="21"/>
        <v>114596.26226999999</v>
      </c>
    </row>
    <row r="546" spans="1:9" ht="25" customHeight="1" x14ac:dyDescent="0.4">
      <c r="A546" s="210">
        <v>21020312</v>
      </c>
      <c r="B546" s="269"/>
      <c r="C546" s="15"/>
      <c r="D546" s="91"/>
      <c r="E546" s="129" t="s">
        <v>183</v>
      </c>
      <c r="F546" s="71">
        <v>0</v>
      </c>
      <c r="G546" s="71">
        <v>0</v>
      </c>
      <c r="H546" s="209">
        <f t="shared" si="20"/>
        <v>0</v>
      </c>
      <c r="I546" s="71">
        <f t="shared" si="21"/>
        <v>0</v>
      </c>
    </row>
    <row r="547" spans="1:9" ht="25" customHeight="1" x14ac:dyDescent="0.4">
      <c r="A547" s="210">
        <v>21020315</v>
      </c>
      <c r="B547" s="269" t="s">
        <v>644</v>
      </c>
      <c r="C547" s="15"/>
      <c r="D547" s="91">
        <v>31912500</v>
      </c>
      <c r="E547" s="129" t="s">
        <v>186</v>
      </c>
      <c r="F547" s="71">
        <v>137245.16999999998</v>
      </c>
      <c r="G547" s="71">
        <v>201750.39990000002</v>
      </c>
      <c r="H547" s="209">
        <f t="shared" si="20"/>
        <v>151312.799925</v>
      </c>
      <c r="I547" s="71">
        <f t="shared" si="21"/>
        <v>211837.91989500003</v>
      </c>
    </row>
    <row r="548" spans="1:9" ht="25" customHeight="1" x14ac:dyDescent="0.4">
      <c r="A548" s="210">
        <v>21020314</v>
      </c>
      <c r="B548" s="269" t="s">
        <v>644</v>
      </c>
      <c r="C548" s="15"/>
      <c r="D548" s="91">
        <v>31912500</v>
      </c>
      <c r="E548" s="129" t="s">
        <v>517</v>
      </c>
      <c r="F548" s="71">
        <v>206443.61999999997</v>
      </c>
      <c r="G548" s="71">
        <v>303472.12139999995</v>
      </c>
      <c r="H548" s="209">
        <f t="shared" si="20"/>
        <v>227604.09104999996</v>
      </c>
      <c r="I548" s="71">
        <f t="shared" si="21"/>
        <v>318645.72746999993</v>
      </c>
    </row>
    <row r="549" spans="1:9" ht="25" customHeight="1" x14ac:dyDescent="0.4">
      <c r="A549" s="210">
        <v>21020305</v>
      </c>
      <c r="B549" s="269" t="s">
        <v>644</v>
      </c>
      <c r="C549" s="15"/>
      <c r="D549" s="91">
        <v>31912500</v>
      </c>
      <c r="E549" s="129" t="s">
        <v>518</v>
      </c>
      <c r="F549" s="71">
        <v>294228.08999999997</v>
      </c>
      <c r="G549" s="71">
        <v>432515.29229999997</v>
      </c>
      <c r="H549" s="209">
        <f t="shared" si="20"/>
        <v>324386.46922500001</v>
      </c>
      <c r="I549" s="71">
        <f t="shared" si="21"/>
        <v>454141.05691499996</v>
      </c>
    </row>
    <row r="550" spans="1:9" ht="25" customHeight="1" x14ac:dyDescent="0.4">
      <c r="A550" s="210">
        <v>21020306</v>
      </c>
      <c r="B550" s="269" t="s">
        <v>644</v>
      </c>
      <c r="C550" s="15"/>
      <c r="D550" s="91">
        <v>31912500</v>
      </c>
      <c r="E550" s="129" t="s">
        <v>519</v>
      </c>
      <c r="F550" s="71">
        <v>56250</v>
      </c>
      <c r="G550" s="71">
        <v>82687.5</v>
      </c>
      <c r="H550" s="209">
        <f t="shared" si="20"/>
        <v>62015.625</v>
      </c>
      <c r="I550" s="71">
        <f t="shared" si="21"/>
        <v>86821.875</v>
      </c>
    </row>
    <row r="551" spans="1:9" ht="25" customHeight="1" x14ac:dyDescent="0.4">
      <c r="A551" s="206">
        <v>21020400</v>
      </c>
      <c r="B551" s="207"/>
      <c r="C551" s="14"/>
      <c r="D551" s="207"/>
      <c r="E551" s="84" t="s">
        <v>193</v>
      </c>
      <c r="F551" s="71">
        <v>0</v>
      </c>
      <c r="G551" s="71">
        <v>0</v>
      </c>
      <c r="H551" s="209">
        <f t="shared" si="20"/>
        <v>0</v>
      </c>
      <c r="I551" s="71">
        <f t="shared" si="21"/>
        <v>0</v>
      </c>
    </row>
    <row r="552" spans="1:9" ht="25" customHeight="1" x14ac:dyDescent="0.4">
      <c r="A552" s="210">
        <v>21020401</v>
      </c>
      <c r="B552" s="269" t="s">
        <v>644</v>
      </c>
      <c r="C552" s="15"/>
      <c r="D552" s="91">
        <v>31912500</v>
      </c>
      <c r="E552" s="129" t="s">
        <v>177</v>
      </c>
      <c r="F552" s="71">
        <v>316561.11</v>
      </c>
      <c r="G552" s="71">
        <v>465344.83169999998</v>
      </c>
      <c r="H552" s="209">
        <f t="shared" si="20"/>
        <v>349008.62377499999</v>
      </c>
      <c r="I552" s="71">
        <f t="shared" si="21"/>
        <v>488612.07328499999</v>
      </c>
    </row>
    <row r="553" spans="1:9" ht="25" customHeight="1" x14ac:dyDescent="0.4">
      <c r="A553" s="210">
        <v>21020402</v>
      </c>
      <c r="B553" s="269" t="s">
        <v>644</v>
      </c>
      <c r="C553" s="15"/>
      <c r="D553" s="91">
        <v>31912500</v>
      </c>
      <c r="E553" s="129" t="s">
        <v>178</v>
      </c>
      <c r="F553" s="71">
        <v>180892.06500000003</v>
      </c>
      <c r="G553" s="71">
        <v>265911.33555000002</v>
      </c>
      <c r="H553" s="209">
        <f t="shared" si="20"/>
        <v>199433.5016625</v>
      </c>
      <c r="I553" s="71">
        <f t="shared" si="21"/>
        <v>279206.90232749999</v>
      </c>
    </row>
    <row r="554" spans="1:9" ht="25" customHeight="1" x14ac:dyDescent="0.4">
      <c r="A554" s="210">
        <v>21020403</v>
      </c>
      <c r="B554" s="269" t="s">
        <v>644</v>
      </c>
      <c r="C554" s="15"/>
      <c r="D554" s="91">
        <v>31912500</v>
      </c>
      <c r="E554" s="129" t="s">
        <v>179</v>
      </c>
      <c r="F554" s="71">
        <v>18300</v>
      </c>
      <c r="G554" s="71">
        <v>26901</v>
      </c>
      <c r="H554" s="209">
        <f t="shared" si="20"/>
        <v>20175.75</v>
      </c>
      <c r="I554" s="71">
        <f t="shared" si="21"/>
        <v>28246.05</v>
      </c>
    </row>
    <row r="555" spans="1:9" ht="25" customHeight="1" x14ac:dyDescent="0.4">
      <c r="A555" s="210">
        <v>21020404</v>
      </c>
      <c r="B555" s="269" t="s">
        <v>644</v>
      </c>
      <c r="C555" s="15"/>
      <c r="D555" s="91">
        <v>31912500</v>
      </c>
      <c r="E555" s="129" t="s">
        <v>180</v>
      </c>
      <c r="F555" s="71">
        <v>45223.012499999997</v>
      </c>
      <c r="G555" s="71">
        <v>66477.828374999997</v>
      </c>
      <c r="H555" s="209">
        <f t="shared" si="20"/>
        <v>49858.371281250002</v>
      </c>
      <c r="I555" s="71">
        <f t="shared" si="21"/>
        <v>69801.719793750002</v>
      </c>
    </row>
    <row r="556" spans="1:9" ht="25" customHeight="1" x14ac:dyDescent="0.4">
      <c r="A556" s="210">
        <v>21020412</v>
      </c>
      <c r="B556" s="269"/>
      <c r="C556" s="15"/>
      <c r="D556" s="91"/>
      <c r="E556" s="129" t="s">
        <v>183</v>
      </c>
      <c r="F556" s="71">
        <v>0</v>
      </c>
      <c r="G556" s="71">
        <v>0</v>
      </c>
      <c r="H556" s="209">
        <f t="shared" si="20"/>
        <v>0</v>
      </c>
      <c r="I556" s="71">
        <f t="shared" si="21"/>
        <v>0</v>
      </c>
    </row>
    <row r="557" spans="1:9" ht="25" customHeight="1" x14ac:dyDescent="0.4">
      <c r="A557" s="210">
        <v>21020415</v>
      </c>
      <c r="B557" s="269" t="s">
        <v>644</v>
      </c>
      <c r="C557" s="15"/>
      <c r="D557" s="91">
        <v>31912500</v>
      </c>
      <c r="E557" s="129" t="s">
        <v>186</v>
      </c>
      <c r="F557" s="71">
        <v>99232.110000000015</v>
      </c>
      <c r="G557" s="71">
        <v>145871.20170000001</v>
      </c>
      <c r="H557" s="209">
        <f t="shared" si="20"/>
        <v>109403.401275</v>
      </c>
      <c r="I557" s="71">
        <f t="shared" si="21"/>
        <v>153164.76178500001</v>
      </c>
    </row>
    <row r="558" spans="1:9" ht="25" customHeight="1" x14ac:dyDescent="0.4">
      <c r="A558" s="206">
        <v>21020500</v>
      </c>
      <c r="B558" s="207"/>
      <c r="C558" s="14"/>
      <c r="D558" s="207"/>
      <c r="E558" s="84" t="s">
        <v>194</v>
      </c>
      <c r="F558" s="71">
        <v>0</v>
      </c>
      <c r="G558" s="71">
        <v>0</v>
      </c>
      <c r="H558" s="209">
        <f t="shared" si="20"/>
        <v>0</v>
      </c>
      <c r="I558" s="71">
        <f t="shared" si="21"/>
        <v>0</v>
      </c>
    </row>
    <row r="559" spans="1:9" ht="25" customHeight="1" x14ac:dyDescent="0.4">
      <c r="A559" s="210">
        <v>21020501</v>
      </c>
      <c r="B559" s="269" t="s">
        <v>644</v>
      </c>
      <c r="C559" s="15"/>
      <c r="D559" s="91">
        <v>31912500</v>
      </c>
      <c r="E559" s="129" t="s">
        <v>177</v>
      </c>
      <c r="F559" s="71">
        <v>55062.78</v>
      </c>
      <c r="G559" s="71">
        <v>80942.286599999992</v>
      </c>
      <c r="H559" s="209">
        <f t="shared" si="20"/>
        <v>60706.714949999994</v>
      </c>
      <c r="I559" s="71">
        <f t="shared" si="21"/>
        <v>84989.400929999989</v>
      </c>
    </row>
    <row r="560" spans="1:9" ht="25" customHeight="1" x14ac:dyDescent="0.4">
      <c r="A560" s="276">
        <v>21020502</v>
      </c>
      <c r="B560" s="269" t="s">
        <v>644</v>
      </c>
      <c r="C560" s="15"/>
      <c r="D560" s="91">
        <v>31912500</v>
      </c>
      <c r="E560" s="129" t="s">
        <v>178</v>
      </c>
      <c r="F560" s="71">
        <v>31314.442499999997</v>
      </c>
      <c r="G560" s="71">
        <v>46032.230474999997</v>
      </c>
      <c r="H560" s="209">
        <f t="shared" si="20"/>
        <v>34524.172856249999</v>
      </c>
      <c r="I560" s="71">
        <f t="shared" si="21"/>
        <v>48333.841998749995</v>
      </c>
    </row>
    <row r="561" spans="1:9" ht="25" customHeight="1" x14ac:dyDescent="0.4">
      <c r="A561" s="276">
        <v>21020503</v>
      </c>
      <c r="B561" s="269" t="s">
        <v>644</v>
      </c>
      <c r="C561" s="15"/>
      <c r="D561" s="91">
        <v>31912500</v>
      </c>
      <c r="E561" s="129" t="s">
        <v>179</v>
      </c>
      <c r="F561" s="71">
        <v>4050</v>
      </c>
      <c r="G561" s="71">
        <v>5953.5</v>
      </c>
      <c r="H561" s="209">
        <f t="shared" si="20"/>
        <v>4465.125</v>
      </c>
      <c r="I561" s="71">
        <f t="shared" si="21"/>
        <v>6251.1750000000002</v>
      </c>
    </row>
    <row r="562" spans="1:9" ht="25" customHeight="1" x14ac:dyDescent="0.4">
      <c r="A562" s="276">
        <v>21020504</v>
      </c>
      <c r="B562" s="269" t="s">
        <v>644</v>
      </c>
      <c r="C562" s="15"/>
      <c r="D562" s="91">
        <v>31912500</v>
      </c>
      <c r="E562" s="129" t="s">
        <v>180</v>
      </c>
      <c r="F562" s="71">
        <v>7866.1124999999993</v>
      </c>
      <c r="G562" s="71">
        <v>11563.185374999999</v>
      </c>
      <c r="H562" s="209">
        <f t="shared" si="20"/>
        <v>8672.3890312499989</v>
      </c>
      <c r="I562" s="71">
        <f t="shared" si="21"/>
        <v>12141.344643749999</v>
      </c>
    </row>
    <row r="563" spans="1:9" ht="25" customHeight="1" x14ac:dyDescent="0.4">
      <c r="A563" s="276">
        <v>21020512</v>
      </c>
      <c r="B563" s="269"/>
      <c r="C563" s="17"/>
      <c r="D563" s="91"/>
      <c r="E563" s="129" t="s">
        <v>183</v>
      </c>
      <c r="F563" s="71">
        <v>0</v>
      </c>
      <c r="G563" s="71">
        <v>0</v>
      </c>
      <c r="H563" s="209">
        <f t="shared" si="20"/>
        <v>0</v>
      </c>
      <c r="I563" s="71">
        <f t="shared" si="21"/>
        <v>0</v>
      </c>
    </row>
    <row r="564" spans="1:9" ht="25" customHeight="1" x14ac:dyDescent="0.4">
      <c r="A564" s="276">
        <v>21020515</v>
      </c>
      <c r="B564" s="269" t="s">
        <v>644</v>
      </c>
      <c r="C564" s="15"/>
      <c r="D564" s="91">
        <v>31912500</v>
      </c>
      <c r="E564" s="129" t="s">
        <v>186</v>
      </c>
      <c r="F564" s="71">
        <v>56374.740000000005</v>
      </c>
      <c r="G564" s="71">
        <v>82870.867800000007</v>
      </c>
      <c r="H564" s="209">
        <f t="shared" si="20"/>
        <v>62153.150850000005</v>
      </c>
      <c r="I564" s="71">
        <f t="shared" si="21"/>
        <v>87014.411190000013</v>
      </c>
    </row>
    <row r="565" spans="1:9" ht="25" customHeight="1" x14ac:dyDescent="0.4">
      <c r="A565" s="214">
        <v>21020600</v>
      </c>
      <c r="B565" s="215"/>
      <c r="C565" s="16"/>
      <c r="D565" s="215"/>
      <c r="E565" s="84" t="s">
        <v>195</v>
      </c>
      <c r="F565" s="70">
        <v>0</v>
      </c>
      <c r="G565" s="71"/>
      <c r="H565" s="209">
        <f t="shared" si="20"/>
        <v>0</v>
      </c>
      <c r="I565" s="71"/>
    </row>
    <row r="566" spans="1:9" ht="25" customHeight="1" x14ac:dyDescent="0.4">
      <c r="A566" s="276">
        <v>21020605</v>
      </c>
      <c r="B566" s="269"/>
      <c r="C566" s="17"/>
      <c r="D566" s="91"/>
      <c r="E566" s="92" t="s">
        <v>198</v>
      </c>
      <c r="F566" s="70">
        <v>0</v>
      </c>
      <c r="G566" s="71"/>
      <c r="H566" s="209">
        <f t="shared" si="20"/>
        <v>0</v>
      </c>
      <c r="I566" s="71"/>
    </row>
    <row r="567" spans="1:9" ht="25" customHeight="1" x14ac:dyDescent="0.4">
      <c r="A567" s="219">
        <v>22010100</v>
      </c>
      <c r="B567" s="269"/>
      <c r="C567" s="18"/>
      <c r="D567" s="220"/>
      <c r="E567" s="153" t="s">
        <v>202</v>
      </c>
      <c r="F567" s="70"/>
      <c r="G567" s="71"/>
      <c r="H567" s="70"/>
      <c r="I567" s="71"/>
    </row>
    <row r="568" spans="1:9" ht="25" customHeight="1" x14ac:dyDescent="0.4">
      <c r="A568" s="720">
        <v>22010100</v>
      </c>
      <c r="B568" s="721" t="s">
        <v>784</v>
      </c>
      <c r="C568" s="50"/>
      <c r="D568" s="626"/>
      <c r="E568" s="725" t="s">
        <v>878</v>
      </c>
      <c r="F568" s="402"/>
      <c r="G568" s="213">
        <v>1050000</v>
      </c>
      <c r="H568" s="402">
        <v>40000</v>
      </c>
      <c r="I568" s="213">
        <v>0</v>
      </c>
    </row>
    <row r="569" spans="1:9" ht="25" customHeight="1" x14ac:dyDescent="0.4">
      <c r="A569" s="219">
        <v>22020000</v>
      </c>
      <c r="B569" s="220"/>
      <c r="C569" s="18"/>
      <c r="D569" s="220"/>
      <c r="E569" s="153" t="s">
        <v>203</v>
      </c>
      <c r="F569" s="70"/>
      <c r="G569" s="71"/>
      <c r="H569" s="70"/>
      <c r="I569" s="71"/>
    </row>
    <row r="570" spans="1:9" ht="25" customHeight="1" x14ac:dyDescent="0.4">
      <c r="A570" s="219">
        <v>22020100</v>
      </c>
      <c r="B570" s="220"/>
      <c r="C570" s="18"/>
      <c r="D570" s="220"/>
      <c r="E570" s="153" t="s">
        <v>204</v>
      </c>
      <c r="F570" s="70"/>
      <c r="G570" s="71"/>
      <c r="H570" s="70"/>
      <c r="I570" s="71"/>
    </row>
    <row r="571" spans="1:9" ht="25" customHeight="1" x14ac:dyDescent="0.4">
      <c r="A571" s="190">
        <v>22020102</v>
      </c>
      <c r="B571" s="269" t="s">
        <v>646</v>
      </c>
      <c r="C571" s="6"/>
      <c r="D571" s="91">
        <v>31912500</v>
      </c>
      <c r="E571" s="218" t="s">
        <v>206</v>
      </c>
      <c r="F571" s="70"/>
      <c r="G571" s="71">
        <v>50000</v>
      </c>
      <c r="H571" s="70"/>
      <c r="I571" s="71">
        <v>50000</v>
      </c>
    </row>
    <row r="572" spans="1:9" ht="25" customHeight="1" x14ac:dyDescent="0.4">
      <c r="A572" s="219">
        <v>22020300</v>
      </c>
      <c r="B572" s="220"/>
      <c r="C572" s="18"/>
      <c r="D572" s="220"/>
      <c r="E572" s="153" t="s">
        <v>212</v>
      </c>
      <c r="F572" s="70"/>
      <c r="G572" s="71"/>
      <c r="H572" s="70"/>
      <c r="I572" s="71"/>
    </row>
    <row r="573" spans="1:9" ht="25" customHeight="1" x14ac:dyDescent="0.4">
      <c r="A573" s="190">
        <v>22020301</v>
      </c>
      <c r="B573" s="269" t="s">
        <v>644</v>
      </c>
      <c r="C573" s="6"/>
      <c r="D573" s="91">
        <v>31912500</v>
      </c>
      <c r="E573" s="218" t="s">
        <v>433</v>
      </c>
      <c r="F573" s="70">
        <v>2970000</v>
      </c>
      <c r="G573" s="71">
        <v>5000000</v>
      </c>
      <c r="H573" s="70">
        <v>2562000</v>
      </c>
      <c r="I573" s="71">
        <v>10000000</v>
      </c>
    </row>
    <row r="574" spans="1:9" ht="25" customHeight="1" x14ac:dyDescent="0.4">
      <c r="A574" s="190">
        <v>22020305</v>
      </c>
      <c r="B574" s="169"/>
      <c r="C574" s="6"/>
      <c r="D574" s="93"/>
      <c r="E574" s="170" t="s">
        <v>215</v>
      </c>
      <c r="F574" s="70">
        <v>1120500</v>
      </c>
      <c r="G574" s="71">
        <v>2000000</v>
      </c>
      <c r="H574" s="70">
        <v>1030000</v>
      </c>
      <c r="I574" s="71">
        <v>2000000</v>
      </c>
    </row>
    <row r="575" spans="1:9" ht="25" customHeight="1" x14ac:dyDescent="0.4">
      <c r="A575" s="219">
        <v>22021000</v>
      </c>
      <c r="B575" s="220"/>
      <c r="C575" s="18"/>
      <c r="D575" s="220"/>
      <c r="E575" s="153" t="s">
        <v>246</v>
      </c>
      <c r="F575" s="70"/>
      <c r="G575" s="71"/>
      <c r="H575" s="70"/>
      <c r="I575" s="71"/>
    </row>
    <row r="576" spans="1:9" ht="25" customHeight="1" thickBot="1" x14ac:dyDescent="0.45">
      <c r="A576" s="456">
        <v>22021017</v>
      </c>
      <c r="B576" s="420" t="s">
        <v>644</v>
      </c>
      <c r="C576" s="422"/>
      <c r="D576" s="331">
        <v>31912500</v>
      </c>
      <c r="E576" s="138" t="s">
        <v>661</v>
      </c>
      <c r="F576" s="75">
        <v>602829</v>
      </c>
      <c r="G576" s="78">
        <v>1000000</v>
      </c>
      <c r="H576" s="75">
        <v>40000</v>
      </c>
      <c r="I576" s="78">
        <v>6000000</v>
      </c>
    </row>
    <row r="577" spans="1:9" ht="25" customHeight="1" thickBot="1" x14ac:dyDescent="0.45">
      <c r="A577" s="450"/>
      <c r="B577" s="451"/>
      <c r="C577" s="452"/>
      <c r="D577" s="451"/>
      <c r="E577" s="466" t="s">
        <v>332</v>
      </c>
      <c r="F577" s="468">
        <f>SUM(F536:F566)</f>
        <v>4966889.1300000018</v>
      </c>
      <c r="G577" s="468">
        <f>SUM(G536:G568)</f>
        <v>13267848.901099999</v>
      </c>
      <c r="H577" s="468">
        <f>SUM(H536:H566)</f>
        <v>5475995.2658249997</v>
      </c>
      <c r="I577" s="468">
        <f>SUM(I536:I568)</f>
        <v>8626393.3721549995</v>
      </c>
    </row>
    <row r="578" spans="1:9" ht="25" customHeight="1" thickBot="1" x14ac:dyDescent="0.45">
      <c r="A578" s="445"/>
      <c r="B578" s="446"/>
      <c r="C578" s="447"/>
      <c r="D578" s="446"/>
      <c r="E578" s="464" t="s">
        <v>203</v>
      </c>
      <c r="F578" s="465">
        <f>SUM(F571:F576)</f>
        <v>4693329</v>
      </c>
      <c r="G578" s="465">
        <f>SUM(G571:G576)</f>
        <v>8050000</v>
      </c>
      <c r="H578" s="465">
        <f>SUM(H571:H576)</f>
        <v>3632000</v>
      </c>
      <c r="I578" s="465">
        <f>SUM(I571:I576)</f>
        <v>18050000</v>
      </c>
    </row>
    <row r="579" spans="1:9" ht="25" customHeight="1" thickBot="1" x14ac:dyDescent="0.45">
      <c r="A579" s="279"/>
      <c r="B579" s="280"/>
      <c r="C579" s="33"/>
      <c r="D579" s="280"/>
      <c r="E579" s="281" t="s">
        <v>296</v>
      </c>
      <c r="F579" s="182">
        <f>F577+F578</f>
        <v>9660218.1300000027</v>
      </c>
      <c r="G579" s="182">
        <f>G577+G578</f>
        <v>21317848.901099999</v>
      </c>
      <c r="H579" s="182">
        <f>H577+H578</f>
        <v>9107995.2658249997</v>
      </c>
      <c r="I579" s="182">
        <f>I577+I578</f>
        <v>26676393.372155</v>
      </c>
    </row>
    <row r="580" spans="1:9" ht="25" customHeight="1" x14ac:dyDescent="0.45">
      <c r="A580" s="918" t="s">
        <v>845</v>
      </c>
      <c r="B580" s="919"/>
      <c r="C580" s="919"/>
      <c r="D580" s="919"/>
      <c r="E580" s="919"/>
      <c r="F580" s="919"/>
      <c r="G580" s="919"/>
      <c r="H580" s="919"/>
      <c r="I580" s="920"/>
    </row>
    <row r="581" spans="1:9" ht="18" x14ac:dyDescent="0.4">
      <c r="A581" s="909" t="s">
        <v>485</v>
      </c>
      <c r="B581" s="910"/>
      <c r="C581" s="910"/>
      <c r="D581" s="910"/>
      <c r="E581" s="910"/>
      <c r="F581" s="910"/>
      <c r="G581" s="910"/>
      <c r="H581" s="910"/>
      <c r="I581" s="911"/>
    </row>
    <row r="582" spans="1:9" ht="22.5" x14ac:dyDescent="0.45">
      <c r="A582" s="912" t="s">
        <v>952</v>
      </c>
      <c r="B582" s="913"/>
      <c r="C582" s="913"/>
      <c r="D582" s="913"/>
      <c r="E582" s="913"/>
      <c r="F582" s="913"/>
      <c r="G582" s="913"/>
      <c r="H582" s="913"/>
      <c r="I582" s="914"/>
    </row>
    <row r="583" spans="1:9" ht="20.5" thickBot="1" x14ac:dyDescent="0.45">
      <c r="A583" s="915" t="s">
        <v>279</v>
      </c>
      <c r="B583" s="916"/>
      <c r="C583" s="916"/>
      <c r="D583" s="916"/>
      <c r="E583" s="916"/>
      <c r="F583" s="916"/>
      <c r="G583" s="916"/>
      <c r="H583" s="916"/>
      <c r="I583" s="917"/>
    </row>
    <row r="584" spans="1:9" ht="19.5" customHeight="1" thickBot="1" x14ac:dyDescent="0.45">
      <c r="A584" s="927" t="s">
        <v>391</v>
      </c>
      <c r="B584" s="928"/>
      <c r="C584" s="928"/>
      <c r="D584" s="928"/>
      <c r="E584" s="928"/>
      <c r="F584" s="928"/>
      <c r="G584" s="928"/>
      <c r="H584" s="928"/>
      <c r="I584" s="929"/>
    </row>
    <row r="585" spans="1:9" ht="30" customHeight="1" thickBot="1" x14ac:dyDescent="0.45">
      <c r="A585" s="4" t="s">
        <v>684</v>
      </c>
      <c r="B585" s="80" t="s">
        <v>456</v>
      </c>
      <c r="C585" s="4" t="s">
        <v>452</v>
      </c>
      <c r="D585" s="80" t="s">
        <v>455</v>
      </c>
      <c r="E585" s="185" t="s">
        <v>1</v>
      </c>
      <c r="F585" s="80" t="s">
        <v>853</v>
      </c>
      <c r="G585" s="80" t="s">
        <v>883</v>
      </c>
      <c r="H585" s="80" t="s">
        <v>884</v>
      </c>
      <c r="I585" s="80" t="s">
        <v>957</v>
      </c>
    </row>
    <row r="586" spans="1:9" s="175" customFormat="1" ht="46.5" customHeight="1" x14ac:dyDescent="0.35">
      <c r="A586" s="282">
        <v>51702500000</v>
      </c>
      <c r="B586" s="269" t="s">
        <v>644</v>
      </c>
      <c r="C586" s="34"/>
      <c r="D586" s="91">
        <v>31912500</v>
      </c>
      <c r="E586" s="188" t="s">
        <v>683</v>
      </c>
      <c r="F586" s="189">
        <f>F658</f>
        <v>1168734211.6500001</v>
      </c>
      <c r="G586" s="189">
        <f>G658</f>
        <v>3115266435.0999999</v>
      </c>
      <c r="H586" s="189">
        <f>H658</f>
        <v>1217426089.9100001</v>
      </c>
      <c r="I586" s="189">
        <f>I658</f>
        <v>3348260000</v>
      </c>
    </row>
    <row r="587" spans="1:9" ht="25" customHeight="1" x14ac:dyDescent="0.4">
      <c r="A587" s="283">
        <v>505100300101</v>
      </c>
      <c r="B587" s="269" t="s">
        <v>644</v>
      </c>
      <c r="C587" s="35"/>
      <c r="D587" s="91">
        <v>31912500</v>
      </c>
      <c r="E587" s="129" t="s">
        <v>355</v>
      </c>
      <c r="F587" s="191">
        <f>F718</f>
        <v>64870156.344999999</v>
      </c>
      <c r="G587" s="191">
        <f>G718</f>
        <v>139587521.90583</v>
      </c>
      <c r="H587" s="191">
        <f>H718</f>
        <v>64670073.284372501</v>
      </c>
      <c r="I587" s="191">
        <f>I718</f>
        <v>141733565.3477833</v>
      </c>
    </row>
    <row r="588" spans="1:9" ht="25" customHeight="1" x14ac:dyDescent="0.4">
      <c r="A588" s="283">
        <v>505100300102</v>
      </c>
      <c r="B588" s="269" t="s">
        <v>644</v>
      </c>
      <c r="C588" s="35"/>
      <c r="D588" s="91">
        <v>31912500</v>
      </c>
      <c r="E588" s="129" t="s">
        <v>375</v>
      </c>
      <c r="F588" s="191">
        <f>F785</f>
        <v>78378794.930000007</v>
      </c>
      <c r="G588" s="191">
        <f>G785</f>
        <v>405695816.18302</v>
      </c>
      <c r="H588" s="191">
        <f>H785</f>
        <v>127718814.492265</v>
      </c>
      <c r="I588" s="191">
        <f>I785</f>
        <v>363290597.12425017</v>
      </c>
    </row>
    <row r="589" spans="1:9" ht="25" customHeight="1" x14ac:dyDescent="0.4">
      <c r="A589" s="283">
        <v>505100300103</v>
      </c>
      <c r="B589" s="269" t="s">
        <v>644</v>
      </c>
      <c r="C589" s="35"/>
      <c r="D589" s="91">
        <v>31912500</v>
      </c>
      <c r="E589" s="129" t="s">
        <v>384</v>
      </c>
      <c r="F589" s="191">
        <f>F847</f>
        <v>10937356.050000001</v>
      </c>
      <c r="G589" s="191">
        <f>G847</f>
        <v>62074578.554700002</v>
      </c>
      <c r="H589" s="191">
        <f>H847</f>
        <v>12186388.341024999</v>
      </c>
      <c r="I589" s="191">
        <f>I847</f>
        <v>80172336.299246997</v>
      </c>
    </row>
    <row r="590" spans="1:9" ht="25" customHeight="1" x14ac:dyDescent="0.4">
      <c r="A590" s="283">
        <v>505100300104</v>
      </c>
      <c r="B590" s="269" t="s">
        <v>644</v>
      </c>
      <c r="C590" s="35"/>
      <c r="D590" s="91">
        <v>31912500</v>
      </c>
      <c r="E590" s="129" t="s">
        <v>376</v>
      </c>
      <c r="F590" s="191">
        <f>F899</f>
        <v>6960712.772499999</v>
      </c>
      <c r="G590" s="191">
        <f>G899</f>
        <v>17608573.345535003</v>
      </c>
      <c r="H590" s="191">
        <f>H899</f>
        <v>7120313.4041512487</v>
      </c>
      <c r="I590" s="191">
        <f>I899</f>
        <v>25103088.717590351</v>
      </c>
    </row>
    <row r="591" spans="1:9" ht="25" customHeight="1" x14ac:dyDescent="0.4">
      <c r="A591" s="283">
        <v>505100300105</v>
      </c>
      <c r="B591" s="269" t="s">
        <v>644</v>
      </c>
      <c r="C591" s="35"/>
      <c r="D591" s="91">
        <v>31912500</v>
      </c>
      <c r="E591" s="129" t="s">
        <v>377</v>
      </c>
      <c r="F591" s="191">
        <f>F957</f>
        <v>8179618.4799999995</v>
      </c>
      <c r="G591" s="191">
        <f>G957</f>
        <v>24044490.060719997</v>
      </c>
      <c r="H591" s="191">
        <f>H957</f>
        <v>10231065.39804</v>
      </c>
      <c r="I591" s="191">
        <f>I957</f>
        <v>17770094.7360272</v>
      </c>
    </row>
    <row r="592" spans="1:9" ht="25" customHeight="1" x14ac:dyDescent="0.4">
      <c r="A592" s="283">
        <v>505100300106</v>
      </c>
      <c r="B592" s="269" t="s">
        <v>644</v>
      </c>
      <c r="C592" s="35"/>
      <c r="D592" s="91">
        <v>31912500</v>
      </c>
      <c r="E592" s="129" t="s">
        <v>378</v>
      </c>
      <c r="F592" s="191">
        <f>F1012</f>
        <v>1736971.4746000001</v>
      </c>
      <c r="G592" s="191">
        <f>G1012</f>
        <v>3955545.1028000005</v>
      </c>
      <c r="H592" s="191">
        <f>H1012</f>
        <v>1546971.4746000001</v>
      </c>
      <c r="I592" s="191">
        <f>I1012</f>
        <v>5236054.9191279998</v>
      </c>
    </row>
    <row r="593" spans="1:9" ht="25" customHeight="1" thickBot="1" x14ac:dyDescent="0.45">
      <c r="A593" s="284">
        <v>505100300107</v>
      </c>
      <c r="B593" s="269" t="s">
        <v>644</v>
      </c>
      <c r="C593" s="36"/>
      <c r="D593" s="91">
        <v>31912500</v>
      </c>
      <c r="E593" s="138" t="s">
        <v>392</v>
      </c>
      <c r="F593" s="285">
        <f>F1072</f>
        <v>6227150.75</v>
      </c>
      <c r="G593" s="285">
        <f>G1072</f>
        <v>13842658.280499998</v>
      </c>
      <c r="H593" s="285">
        <f>H1072</f>
        <v>7693818.3703749999</v>
      </c>
      <c r="I593" s="285">
        <f>I1072</f>
        <v>16242742.072104998</v>
      </c>
    </row>
    <row r="594" spans="1:9" ht="25" customHeight="1" thickBot="1" x14ac:dyDescent="0.45">
      <c r="A594" s="8"/>
      <c r="B594" s="250"/>
      <c r="C594" s="24"/>
      <c r="D594" s="250"/>
      <c r="E594" s="173" t="s">
        <v>296</v>
      </c>
      <c r="F594" s="199">
        <f>SUM(F586:F593)</f>
        <v>1346024972.4521003</v>
      </c>
      <c r="G594" s="199">
        <f>SUM(G586:G593)</f>
        <v>3782075618.5331044</v>
      </c>
      <c r="H594" s="199">
        <f>SUM(H586:H593)</f>
        <v>1448593534.674829</v>
      </c>
      <c r="I594" s="199">
        <f>SUM(I586:I593)</f>
        <v>3997808479.2161307</v>
      </c>
    </row>
    <row r="595" spans="1:9" ht="25" customHeight="1" thickBot="1" x14ac:dyDescent="0.45">
      <c r="A595" s="945" t="s">
        <v>504</v>
      </c>
      <c r="B595" s="946"/>
      <c r="C595" s="946"/>
      <c r="D595" s="946"/>
      <c r="E595" s="946"/>
      <c r="F595" s="946"/>
      <c r="G595" s="946"/>
      <c r="H595" s="946"/>
      <c r="I595" s="947"/>
    </row>
    <row r="596" spans="1:9" ht="25" customHeight="1" x14ac:dyDescent="0.4">
      <c r="A596" s="192"/>
      <c r="B596" s="193"/>
      <c r="C596" s="9"/>
      <c r="D596" s="193"/>
      <c r="E596" s="157" t="s">
        <v>164</v>
      </c>
      <c r="F596" s="200">
        <f t="shared" ref="F596:I597" si="22">F656+F716+F783+F845+F897+F955+F1010+F1070</f>
        <v>1172998010.0321002</v>
      </c>
      <c r="G596" s="200">
        <f t="shared" si="22"/>
        <v>3051775618.5331044</v>
      </c>
      <c r="H596" s="200">
        <f t="shared" si="22"/>
        <v>1175095405.3648288</v>
      </c>
      <c r="I596" s="200">
        <f t="shared" si="22"/>
        <v>3289508479.2161307</v>
      </c>
    </row>
    <row r="597" spans="1:9" ht="25" customHeight="1" thickBot="1" x14ac:dyDescent="0.45">
      <c r="A597" s="194"/>
      <c r="B597" s="195"/>
      <c r="C597" s="10"/>
      <c r="D597" s="195"/>
      <c r="E597" s="196" t="s">
        <v>501</v>
      </c>
      <c r="F597" s="201">
        <f t="shared" si="22"/>
        <v>173026962.42000002</v>
      </c>
      <c r="G597" s="201">
        <f t="shared" si="22"/>
        <v>730300000</v>
      </c>
      <c r="H597" s="201">
        <f t="shared" si="22"/>
        <v>273498129.31</v>
      </c>
      <c r="I597" s="201">
        <f t="shared" si="22"/>
        <v>708300000</v>
      </c>
    </row>
    <row r="598" spans="1:9" ht="25" customHeight="1" thickBot="1" x14ac:dyDescent="0.45">
      <c r="A598" s="8"/>
      <c r="B598" s="250"/>
      <c r="C598" s="24"/>
      <c r="D598" s="250"/>
      <c r="E598" s="173" t="s">
        <v>296</v>
      </c>
      <c r="F598" s="199">
        <f>F596+F597</f>
        <v>1346024972.4521003</v>
      </c>
      <c r="G598" s="199">
        <f>G596+G597</f>
        <v>3782075618.5331044</v>
      </c>
      <c r="H598" s="199">
        <f>H596+H597</f>
        <v>1448593534.6748288</v>
      </c>
      <c r="I598" s="199">
        <f>I596+I597</f>
        <v>3997808479.2161307</v>
      </c>
    </row>
    <row r="599" spans="1:9" ht="25" customHeight="1" x14ac:dyDescent="0.45">
      <c r="A599" s="918" t="s">
        <v>845</v>
      </c>
      <c r="B599" s="919"/>
      <c r="C599" s="919"/>
      <c r="D599" s="919"/>
      <c r="E599" s="919"/>
      <c r="F599" s="919"/>
      <c r="G599" s="919"/>
      <c r="H599" s="919"/>
      <c r="I599" s="920"/>
    </row>
    <row r="600" spans="1:9" ht="18" x14ac:dyDescent="0.4">
      <c r="A600" s="909" t="s">
        <v>485</v>
      </c>
      <c r="B600" s="910"/>
      <c r="C600" s="910"/>
      <c r="D600" s="910"/>
      <c r="E600" s="910"/>
      <c r="F600" s="910"/>
      <c r="G600" s="910"/>
      <c r="H600" s="910"/>
      <c r="I600" s="911"/>
    </row>
    <row r="601" spans="1:9" ht="22.5" x14ac:dyDescent="0.45">
      <c r="A601" s="912" t="s">
        <v>952</v>
      </c>
      <c r="B601" s="913"/>
      <c r="C601" s="913"/>
      <c r="D601" s="913"/>
      <c r="E601" s="913"/>
      <c r="F601" s="913"/>
      <c r="G601" s="913"/>
      <c r="H601" s="913"/>
      <c r="I601" s="914"/>
    </row>
    <row r="602" spans="1:9" ht="20.5" thickBot="1" x14ac:dyDescent="0.45">
      <c r="A602" s="915" t="s">
        <v>279</v>
      </c>
      <c r="B602" s="916"/>
      <c r="C602" s="916"/>
      <c r="D602" s="916"/>
      <c r="E602" s="916"/>
      <c r="F602" s="916"/>
      <c r="G602" s="916"/>
      <c r="H602" s="916"/>
      <c r="I602" s="917"/>
    </row>
    <row r="603" spans="1:9" ht="18.75" customHeight="1" thickBot="1" x14ac:dyDescent="0.45">
      <c r="A603" s="933" t="s">
        <v>333</v>
      </c>
      <c r="B603" s="934"/>
      <c r="C603" s="934"/>
      <c r="D603" s="934"/>
      <c r="E603" s="934"/>
      <c r="F603" s="934"/>
      <c r="G603" s="934"/>
      <c r="H603" s="934"/>
      <c r="I603" s="935"/>
    </row>
    <row r="604" spans="1:9" ht="36.5" thickBot="1" x14ac:dyDescent="0.45">
      <c r="A604" s="700" t="s">
        <v>463</v>
      </c>
      <c r="B604" s="701" t="s">
        <v>456</v>
      </c>
      <c r="C604" s="700" t="s">
        <v>452</v>
      </c>
      <c r="D604" s="701" t="s">
        <v>455</v>
      </c>
      <c r="E604" s="702" t="s">
        <v>1</v>
      </c>
      <c r="F604" s="80" t="s">
        <v>853</v>
      </c>
      <c r="G604" s="80" t="s">
        <v>883</v>
      </c>
      <c r="H604" s="80" t="s">
        <v>884</v>
      </c>
      <c r="I604" s="80" t="s">
        <v>957</v>
      </c>
    </row>
    <row r="605" spans="1:9" ht="18" x14ac:dyDescent="0.4">
      <c r="A605" s="227">
        <v>20000000</v>
      </c>
      <c r="B605" s="228"/>
      <c r="C605" s="20"/>
      <c r="D605" s="228"/>
      <c r="E605" s="111" t="s">
        <v>163</v>
      </c>
      <c r="F605" s="229"/>
      <c r="G605" s="229"/>
      <c r="H605" s="229"/>
      <c r="I605" s="230"/>
    </row>
    <row r="606" spans="1:9" ht="18" x14ac:dyDescent="0.4">
      <c r="A606" s="206">
        <v>21000000</v>
      </c>
      <c r="B606" s="207"/>
      <c r="C606" s="14"/>
      <c r="D606" s="207"/>
      <c r="E606" s="84" t="s">
        <v>164</v>
      </c>
      <c r="F606" s="208"/>
      <c r="G606" s="208"/>
      <c r="H606" s="208"/>
      <c r="I606" s="209"/>
    </row>
    <row r="607" spans="1:9" ht="18" x14ac:dyDescent="0.4">
      <c r="A607" s="206">
        <v>21010000</v>
      </c>
      <c r="B607" s="207"/>
      <c r="C607" s="14"/>
      <c r="D607" s="207"/>
      <c r="E607" s="84" t="s">
        <v>165</v>
      </c>
      <c r="F607" s="208"/>
      <c r="G607" s="208"/>
      <c r="H607" s="208"/>
      <c r="I607" s="209"/>
    </row>
    <row r="608" spans="1:9" ht="18" x14ac:dyDescent="0.4">
      <c r="A608" s="210">
        <v>21010103</v>
      </c>
      <c r="B608" s="211" t="s">
        <v>644</v>
      </c>
      <c r="C608" s="15"/>
      <c r="D608" s="91">
        <v>31912500</v>
      </c>
      <c r="E608" s="92" t="s">
        <v>167</v>
      </c>
      <c r="F608" s="70">
        <v>1130000000</v>
      </c>
      <c r="G608" s="70">
        <v>1815000000</v>
      </c>
      <c r="H608" s="70">
        <v>1130000000</v>
      </c>
      <c r="I608" s="71">
        <f>G608+(G608/100*10)</f>
        <v>1996500000</v>
      </c>
    </row>
    <row r="609" spans="1:9" ht="18" x14ac:dyDescent="0.4">
      <c r="A609" s="210">
        <v>21010104</v>
      </c>
      <c r="B609" s="211"/>
      <c r="C609" s="15"/>
      <c r="D609" s="133"/>
      <c r="E609" s="92" t="s">
        <v>168</v>
      </c>
      <c r="F609" s="70"/>
      <c r="G609" s="70"/>
      <c r="H609" s="70"/>
      <c r="I609" s="71"/>
    </row>
    <row r="610" spans="1:9" ht="18" x14ac:dyDescent="0.4">
      <c r="A610" s="210">
        <v>21010105</v>
      </c>
      <c r="B610" s="211"/>
      <c r="C610" s="15"/>
      <c r="D610" s="133"/>
      <c r="E610" s="92" t="s">
        <v>169</v>
      </c>
      <c r="F610" s="70"/>
      <c r="G610" s="70"/>
      <c r="H610" s="70"/>
      <c r="I610" s="71"/>
    </row>
    <row r="611" spans="1:9" ht="18" x14ac:dyDescent="0.4">
      <c r="A611" s="210">
        <v>21010106</v>
      </c>
      <c r="B611" s="211"/>
      <c r="C611" s="15"/>
      <c r="D611" s="91"/>
      <c r="E611" s="92" t="s">
        <v>170</v>
      </c>
      <c r="F611" s="70"/>
      <c r="G611" s="70"/>
      <c r="H611" s="70"/>
      <c r="I611" s="71"/>
    </row>
    <row r="612" spans="1:9" ht="18" x14ac:dyDescent="0.4">
      <c r="A612" s="231"/>
      <c r="B612" s="211"/>
      <c r="C612" s="15"/>
      <c r="D612" s="91"/>
      <c r="E612" s="129" t="s">
        <v>680</v>
      </c>
      <c r="F612" s="70"/>
      <c r="G612" s="70">
        <v>649336541.12</v>
      </c>
      <c r="H612" s="70"/>
      <c r="I612" s="755">
        <v>1169760000</v>
      </c>
    </row>
    <row r="613" spans="1:9" ht="18" x14ac:dyDescent="0.4">
      <c r="A613" s="206">
        <v>21020300</v>
      </c>
      <c r="B613" s="207"/>
      <c r="C613" s="14"/>
      <c r="D613" s="207"/>
      <c r="E613" s="84" t="s">
        <v>192</v>
      </c>
      <c r="F613" s="70"/>
      <c r="G613" s="70"/>
      <c r="H613" s="70"/>
      <c r="I613" s="71"/>
    </row>
    <row r="614" spans="1:9" ht="18.75" customHeight="1" x14ac:dyDescent="0.4">
      <c r="A614" s="210">
        <v>21020301</v>
      </c>
      <c r="B614" s="211"/>
      <c r="C614" s="15"/>
      <c r="D614" s="91"/>
      <c r="E614" s="129" t="s">
        <v>177</v>
      </c>
      <c r="F614" s="70"/>
      <c r="G614" s="70"/>
      <c r="H614" s="70"/>
      <c r="I614" s="71"/>
    </row>
    <row r="615" spans="1:9" ht="18" x14ac:dyDescent="0.4">
      <c r="A615" s="210">
        <v>21020302</v>
      </c>
      <c r="B615" s="211"/>
      <c r="C615" s="15"/>
      <c r="D615" s="91"/>
      <c r="E615" s="129" t="s">
        <v>178</v>
      </c>
      <c r="F615" s="70"/>
      <c r="G615" s="70"/>
      <c r="H615" s="70"/>
      <c r="I615" s="71"/>
    </row>
    <row r="616" spans="1:9" ht="18" x14ac:dyDescent="0.4">
      <c r="A616" s="210">
        <v>21020303</v>
      </c>
      <c r="B616" s="211"/>
      <c r="C616" s="15"/>
      <c r="D616" s="91"/>
      <c r="E616" s="129" t="s">
        <v>179</v>
      </c>
      <c r="F616" s="70"/>
      <c r="G616" s="70"/>
      <c r="H616" s="70"/>
      <c r="I616" s="71"/>
    </row>
    <row r="617" spans="1:9" ht="18" x14ac:dyDescent="0.4">
      <c r="A617" s="210">
        <v>21020304</v>
      </c>
      <c r="B617" s="211"/>
      <c r="C617" s="15"/>
      <c r="D617" s="91"/>
      <c r="E617" s="129" t="s">
        <v>180</v>
      </c>
      <c r="F617" s="70"/>
      <c r="G617" s="70"/>
      <c r="H617" s="70"/>
      <c r="I617" s="71"/>
    </row>
    <row r="618" spans="1:9" ht="18" x14ac:dyDescent="0.4">
      <c r="A618" s="210">
        <v>21020312</v>
      </c>
      <c r="B618" s="211"/>
      <c r="C618" s="15"/>
      <c r="D618" s="91"/>
      <c r="E618" s="129" t="s">
        <v>183</v>
      </c>
      <c r="F618" s="70"/>
      <c r="G618" s="70"/>
      <c r="H618" s="70"/>
      <c r="I618" s="71"/>
    </row>
    <row r="619" spans="1:9" ht="18" x14ac:dyDescent="0.4">
      <c r="A619" s="210">
        <v>21020315</v>
      </c>
      <c r="B619" s="211"/>
      <c r="C619" s="15"/>
      <c r="D619" s="91"/>
      <c r="E619" s="129" t="s">
        <v>186</v>
      </c>
      <c r="F619" s="70"/>
      <c r="G619" s="70"/>
      <c r="H619" s="70"/>
      <c r="I619" s="71"/>
    </row>
    <row r="620" spans="1:9" ht="18" x14ac:dyDescent="0.4">
      <c r="A620" s="210">
        <v>21020314</v>
      </c>
      <c r="B620" s="211"/>
      <c r="C620" s="15"/>
      <c r="D620" s="91"/>
      <c r="E620" s="129" t="s">
        <v>517</v>
      </c>
      <c r="F620" s="70"/>
      <c r="G620" s="70"/>
      <c r="H620" s="70"/>
      <c r="I620" s="71"/>
    </row>
    <row r="621" spans="1:9" ht="18" x14ac:dyDescent="0.4">
      <c r="A621" s="210">
        <v>21020305</v>
      </c>
      <c r="B621" s="211"/>
      <c r="C621" s="15"/>
      <c r="D621" s="91"/>
      <c r="E621" s="129" t="s">
        <v>518</v>
      </c>
      <c r="F621" s="70"/>
      <c r="G621" s="70"/>
      <c r="H621" s="70"/>
      <c r="I621" s="71"/>
    </row>
    <row r="622" spans="1:9" ht="18" x14ac:dyDescent="0.4">
      <c r="A622" s="210">
        <v>21020306</v>
      </c>
      <c r="B622" s="211"/>
      <c r="C622" s="15"/>
      <c r="D622" s="91"/>
      <c r="E622" s="129" t="s">
        <v>519</v>
      </c>
      <c r="F622" s="70"/>
      <c r="G622" s="70"/>
      <c r="H622" s="70"/>
      <c r="I622" s="71"/>
    </row>
    <row r="623" spans="1:9" ht="18" x14ac:dyDescent="0.4">
      <c r="A623" s="206">
        <v>21020400</v>
      </c>
      <c r="B623" s="207"/>
      <c r="C623" s="14"/>
      <c r="D623" s="207"/>
      <c r="E623" s="84" t="s">
        <v>193</v>
      </c>
      <c r="F623" s="70"/>
      <c r="G623" s="70"/>
      <c r="H623" s="70"/>
      <c r="I623" s="71"/>
    </row>
    <row r="624" spans="1:9" ht="18" x14ac:dyDescent="0.4">
      <c r="A624" s="210">
        <v>21020401</v>
      </c>
      <c r="B624" s="211"/>
      <c r="C624" s="15"/>
      <c r="D624" s="91"/>
      <c r="E624" s="129" t="s">
        <v>177</v>
      </c>
      <c r="F624" s="70"/>
      <c r="G624" s="70"/>
      <c r="H624" s="70"/>
      <c r="I624" s="71"/>
    </row>
    <row r="625" spans="1:9" ht="18" x14ac:dyDescent="0.4">
      <c r="A625" s="210">
        <v>21020402</v>
      </c>
      <c r="B625" s="211"/>
      <c r="C625" s="15"/>
      <c r="D625" s="91"/>
      <c r="E625" s="129" t="s">
        <v>178</v>
      </c>
      <c r="F625" s="70"/>
      <c r="G625" s="70"/>
      <c r="H625" s="70"/>
      <c r="I625" s="71"/>
    </row>
    <row r="626" spans="1:9" ht="18" x14ac:dyDescent="0.4">
      <c r="A626" s="210">
        <v>21020403</v>
      </c>
      <c r="B626" s="211"/>
      <c r="C626" s="15"/>
      <c r="D626" s="91"/>
      <c r="E626" s="129" t="s">
        <v>179</v>
      </c>
      <c r="F626" s="70"/>
      <c r="G626" s="70"/>
      <c r="H626" s="70"/>
      <c r="I626" s="71"/>
    </row>
    <row r="627" spans="1:9" ht="18" x14ac:dyDescent="0.4">
      <c r="A627" s="210">
        <v>21020404</v>
      </c>
      <c r="B627" s="211"/>
      <c r="C627" s="15"/>
      <c r="D627" s="91"/>
      <c r="E627" s="129" t="s">
        <v>180</v>
      </c>
      <c r="F627" s="70"/>
      <c r="G627" s="70"/>
      <c r="H627" s="70"/>
      <c r="I627" s="71"/>
    </row>
    <row r="628" spans="1:9" ht="18" x14ac:dyDescent="0.4">
      <c r="A628" s="210">
        <v>21020412</v>
      </c>
      <c r="B628" s="211"/>
      <c r="C628" s="15"/>
      <c r="D628" s="91"/>
      <c r="E628" s="129" t="s">
        <v>183</v>
      </c>
      <c r="F628" s="70"/>
      <c r="G628" s="70"/>
      <c r="H628" s="70"/>
      <c r="I628" s="71"/>
    </row>
    <row r="629" spans="1:9" ht="18" x14ac:dyDescent="0.4">
      <c r="A629" s="210">
        <v>21020415</v>
      </c>
      <c r="B629" s="211"/>
      <c r="C629" s="15"/>
      <c r="D629" s="91"/>
      <c r="E629" s="129" t="s">
        <v>186</v>
      </c>
      <c r="F629" s="70"/>
      <c r="G629" s="70"/>
      <c r="H629" s="70"/>
      <c r="I629" s="71"/>
    </row>
    <row r="630" spans="1:9" ht="18" x14ac:dyDescent="0.4">
      <c r="A630" s="206">
        <v>21020500</v>
      </c>
      <c r="B630" s="207"/>
      <c r="C630" s="14"/>
      <c r="D630" s="207"/>
      <c r="E630" s="84" t="s">
        <v>194</v>
      </c>
      <c r="F630" s="70"/>
      <c r="G630" s="70"/>
      <c r="H630" s="70"/>
      <c r="I630" s="71"/>
    </row>
    <row r="631" spans="1:9" ht="18" x14ac:dyDescent="0.4">
      <c r="A631" s="210">
        <v>21020501</v>
      </c>
      <c r="B631" s="211"/>
      <c r="C631" s="15"/>
      <c r="D631" s="91"/>
      <c r="E631" s="129" t="s">
        <v>177</v>
      </c>
      <c r="F631" s="70"/>
      <c r="G631" s="70"/>
      <c r="H631" s="70"/>
      <c r="I631" s="71"/>
    </row>
    <row r="632" spans="1:9" ht="18" x14ac:dyDescent="0.4">
      <c r="A632" s="276">
        <v>21020502</v>
      </c>
      <c r="B632" s="211"/>
      <c r="C632" s="17"/>
      <c r="D632" s="91"/>
      <c r="E632" s="129" t="s">
        <v>178</v>
      </c>
      <c r="F632" s="70"/>
      <c r="G632" s="70"/>
      <c r="H632" s="70"/>
      <c r="I632" s="71"/>
    </row>
    <row r="633" spans="1:9" ht="18" x14ac:dyDescent="0.4">
      <c r="A633" s="276">
        <v>21020503</v>
      </c>
      <c r="B633" s="211"/>
      <c r="C633" s="17"/>
      <c r="D633" s="91"/>
      <c r="E633" s="129" t="s">
        <v>179</v>
      </c>
      <c r="F633" s="70"/>
      <c r="G633" s="70"/>
      <c r="H633" s="70"/>
      <c r="I633" s="71"/>
    </row>
    <row r="634" spans="1:9" ht="18" x14ac:dyDescent="0.4">
      <c r="A634" s="276">
        <v>21020504</v>
      </c>
      <c r="B634" s="211"/>
      <c r="C634" s="17"/>
      <c r="D634" s="91"/>
      <c r="E634" s="129" t="s">
        <v>180</v>
      </c>
      <c r="F634" s="70"/>
      <c r="G634" s="70"/>
      <c r="H634" s="70"/>
      <c r="I634" s="71"/>
    </row>
    <row r="635" spans="1:9" ht="18" x14ac:dyDescent="0.4">
      <c r="A635" s="276">
        <v>21020512</v>
      </c>
      <c r="B635" s="211"/>
      <c r="C635" s="17"/>
      <c r="D635" s="91"/>
      <c r="E635" s="129" t="s">
        <v>183</v>
      </c>
      <c r="F635" s="70"/>
      <c r="G635" s="70"/>
      <c r="H635" s="70"/>
      <c r="I635" s="71"/>
    </row>
    <row r="636" spans="1:9" ht="18" x14ac:dyDescent="0.4">
      <c r="A636" s="276">
        <v>21020515</v>
      </c>
      <c r="B636" s="211"/>
      <c r="C636" s="17"/>
      <c r="D636" s="91"/>
      <c r="E636" s="129" t="s">
        <v>186</v>
      </c>
      <c r="F636" s="70"/>
      <c r="G636" s="70"/>
      <c r="H636" s="70"/>
      <c r="I636" s="71"/>
    </row>
    <row r="637" spans="1:9" ht="18" x14ac:dyDescent="0.4">
      <c r="A637" s="214">
        <v>21020600</v>
      </c>
      <c r="B637" s="215"/>
      <c r="C637" s="16"/>
      <c r="D637" s="215"/>
      <c r="E637" s="84" t="s">
        <v>195</v>
      </c>
      <c r="F637" s="70"/>
      <c r="G637" s="70"/>
      <c r="H637" s="70"/>
      <c r="I637" s="71"/>
    </row>
    <row r="638" spans="1:9" ht="18" x14ac:dyDescent="0.4">
      <c r="A638" s="276">
        <v>21020605</v>
      </c>
      <c r="B638" s="211"/>
      <c r="C638" s="17"/>
      <c r="D638" s="91"/>
      <c r="E638" s="92" t="s">
        <v>198</v>
      </c>
      <c r="F638" s="70"/>
      <c r="G638" s="70"/>
      <c r="H638" s="70"/>
      <c r="I638" s="71"/>
    </row>
    <row r="639" spans="1:9" ht="18" x14ac:dyDescent="0.4">
      <c r="A639" s="219">
        <v>22010100</v>
      </c>
      <c r="B639" s="269"/>
      <c r="C639" s="18"/>
      <c r="D639" s="220"/>
      <c r="E639" s="153" t="s">
        <v>202</v>
      </c>
      <c r="F639" s="70"/>
      <c r="G639" s="71"/>
      <c r="H639" s="70"/>
      <c r="I639" s="71"/>
    </row>
    <row r="640" spans="1:9" ht="18" x14ac:dyDescent="0.4">
      <c r="A640" s="720">
        <v>22010100</v>
      </c>
      <c r="B640" s="721" t="s">
        <v>784</v>
      </c>
      <c r="C640" s="50"/>
      <c r="D640" s="626"/>
      <c r="E640" s="725" t="s">
        <v>878</v>
      </c>
      <c r="F640" s="208"/>
      <c r="G640" s="95">
        <v>468929893.98000002</v>
      </c>
      <c r="H640" s="208">
        <v>48740000</v>
      </c>
      <c r="I640" s="95">
        <v>0</v>
      </c>
    </row>
    <row r="641" spans="1:9" ht="18" x14ac:dyDescent="0.4">
      <c r="A641" s="219">
        <v>22020000</v>
      </c>
      <c r="B641" s="220"/>
      <c r="C641" s="18"/>
      <c r="D641" s="220"/>
      <c r="E641" s="153" t="s">
        <v>203</v>
      </c>
      <c r="F641" s="70"/>
      <c r="G641" s="70"/>
      <c r="H641" s="70"/>
      <c r="I641" s="71"/>
    </row>
    <row r="642" spans="1:9" ht="18" x14ac:dyDescent="0.4">
      <c r="A642" s="219">
        <v>22020300</v>
      </c>
      <c r="B642" s="220"/>
      <c r="C642" s="18"/>
      <c r="D642" s="220"/>
      <c r="E642" s="153" t="s">
        <v>212</v>
      </c>
      <c r="F642" s="70"/>
      <c r="G642" s="70"/>
      <c r="H642" s="70"/>
      <c r="I642" s="71"/>
    </row>
    <row r="643" spans="1:9" ht="18" x14ac:dyDescent="0.4">
      <c r="A643" s="190">
        <v>22020302</v>
      </c>
      <c r="B643" s="211" t="s">
        <v>644</v>
      </c>
      <c r="C643" s="6"/>
      <c r="D643" s="91">
        <v>31912500</v>
      </c>
      <c r="E643" s="218" t="s">
        <v>213</v>
      </c>
      <c r="F643" s="70"/>
      <c r="G643" s="270">
        <v>15000000</v>
      </c>
      <c r="H643" s="70">
        <v>900000</v>
      </c>
      <c r="I643" s="254">
        <v>15000000</v>
      </c>
    </row>
    <row r="644" spans="1:9" ht="18" x14ac:dyDescent="0.4">
      <c r="A644" s="287">
        <v>22020309</v>
      </c>
      <c r="B644" s="211" t="s">
        <v>644</v>
      </c>
      <c r="C644" s="6"/>
      <c r="D644" s="91">
        <v>31912500</v>
      </c>
      <c r="E644" s="183" t="s">
        <v>218</v>
      </c>
      <c r="F644" s="70">
        <v>240000</v>
      </c>
      <c r="G644" s="270">
        <v>15000000</v>
      </c>
      <c r="H644" s="70"/>
      <c r="I644" s="254">
        <v>15000000</v>
      </c>
    </row>
    <row r="645" spans="1:9" ht="36" x14ac:dyDescent="0.4">
      <c r="A645" s="816">
        <v>22020311</v>
      </c>
      <c r="B645" s="211" t="s">
        <v>644</v>
      </c>
      <c r="C645" s="6"/>
      <c r="D645" s="91">
        <v>31912500</v>
      </c>
      <c r="E645" s="817" t="s">
        <v>748</v>
      </c>
      <c r="F645" s="270">
        <v>10594824</v>
      </c>
      <c r="G645" s="818">
        <v>30000000</v>
      </c>
      <c r="H645" s="270">
        <v>7310089.9100000001</v>
      </c>
      <c r="I645" s="750">
        <v>30000000</v>
      </c>
    </row>
    <row r="646" spans="1:9" s="175" customFormat="1" ht="18" x14ac:dyDescent="0.35">
      <c r="A646" s="190">
        <v>22020310</v>
      </c>
      <c r="B646" s="211" t="s">
        <v>644</v>
      </c>
      <c r="C646" s="6"/>
      <c r="D646" s="91">
        <v>31912500</v>
      </c>
      <c r="E646" s="218" t="s">
        <v>685</v>
      </c>
      <c r="F646" s="270">
        <v>1530000</v>
      </c>
      <c r="G646" s="270">
        <v>15000000</v>
      </c>
      <c r="H646" s="270">
        <v>1600000</v>
      </c>
      <c r="I646" s="254">
        <v>15000000</v>
      </c>
    </row>
    <row r="647" spans="1:9" ht="18" x14ac:dyDescent="0.4">
      <c r="A647" s="219">
        <v>22020500</v>
      </c>
      <c r="B647" s="220"/>
      <c r="C647" s="18"/>
      <c r="D647" s="91"/>
      <c r="E647" s="221" t="s">
        <v>334</v>
      </c>
      <c r="F647" s="270"/>
      <c r="G647" s="270"/>
      <c r="H647" s="270"/>
      <c r="I647" s="254"/>
    </row>
    <row r="648" spans="1:9" ht="18" x14ac:dyDescent="0.4">
      <c r="A648" s="190">
        <v>22020503</v>
      </c>
      <c r="B648" s="211" t="s">
        <v>644</v>
      </c>
      <c r="C648" s="6"/>
      <c r="D648" s="91">
        <v>31912500</v>
      </c>
      <c r="E648" s="218" t="s">
        <v>521</v>
      </c>
      <c r="F648" s="270">
        <v>900000</v>
      </c>
      <c r="G648" s="270">
        <v>70000000</v>
      </c>
      <c r="H648" s="270">
        <v>58700000</v>
      </c>
      <c r="I648" s="254">
        <v>70000000</v>
      </c>
    </row>
    <row r="649" spans="1:9" ht="18" x14ac:dyDescent="0.4">
      <c r="A649" s="219">
        <v>22021000</v>
      </c>
      <c r="B649" s="220"/>
      <c r="C649" s="18"/>
      <c r="D649" s="91"/>
      <c r="E649" s="153" t="s">
        <v>246</v>
      </c>
      <c r="F649" s="70"/>
      <c r="G649" s="270"/>
      <c r="H649" s="70"/>
      <c r="I649" s="254"/>
    </row>
    <row r="650" spans="1:9" ht="18" x14ac:dyDescent="0.4">
      <c r="A650" s="190">
        <v>22021003</v>
      </c>
      <c r="B650" s="211" t="s">
        <v>644</v>
      </c>
      <c r="C650" s="6"/>
      <c r="D650" s="91">
        <v>31912500</v>
      </c>
      <c r="E650" s="129" t="s">
        <v>249</v>
      </c>
      <c r="F650" s="70"/>
      <c r="G650" s="270">
        <v>1000000</v>
      </c>
      <c r="H650" s="70">
        <v>150000</v>
      </c>
      <c r="I650" s="254">
        <v>1000000</v>
      </c>
    </row>
    <row r="651" spans="1:9" ht="18" x14ac:dyDescent="0.4">
      <c r="A651" s="190">
        <v>22021010</v>
      </c>
      <c r="B651" s="211" t="s">
        <v>644</v>
      </c>
      <c r="C651" s="6"/>
      <c r="D651" s="91">
        <v>31912500</v>
      </c>
      <c r="E651" s="129" t="s">
        <v>254</v>
      </c>
      <c r="F651" s="70">
        <v>9580454.6500000004</v>
      </c>
      <c r="G651" s="270">
        <v>15000000</v>
      </c>
      <c r="H651" s="70">
        <v>7156000</v>
      </c>
      <c r="I651" s="254">
        <v>15000000</v>
      </c>
    </row>
    <row r="652" spans="1:9" ht="18" x14ac:dyDescent="0.4">
      <c r="A652" s="190">
        <v>22021011</v>
      </c>
      <c r="B652" s="211" t="s">
        <v>644</v>
      </c>
      <c r="C652" s="6"/>
      <c r="D652" s="91">
        <v>31912500</v>
      </c>
      <c r="E652" s="129" t="s">
        <v>255</v>
      </c>
      <c r="F652" s="70">
        <v>9388933</v>
      </c>
      <c r="G652" s="270">
        <v>10000000</v>
      </c>
      <c r="H652" s="70">
        <v>6000000</v>
      </c>
      <c r="I652" s="254">
        <v>10000000</v>
      </c>
    </row>
    <row r="653" spans="1:9" ht="36" x14ac:dyDescent="0.4">
      <c r="A653" s="751">
        <v>22021017</v>
      </c>
      <c r="B653" s="211"/>
      <c r="C653" s="6"/>
      <c r="D653" s="91"/>
      <c r="E653" s="129" t="s">
        <v>846</v>
      </c>
      <c r="F653" s="70"/>
      <c r="G653" s="270">
        <v>1000000</v>
      </c>
      <c r="H653" s="70"/>
      <c r="I653" s="750">
        <v>1000000</v>
      </c>
    </row>
    <row r="654" spans="1:9" ht="18" x14ac:dyDescent="0.4">
      <c r="A654" s="219">
        <v>22040100</v>
      </c>
      <c r="B654" s="220"/>
      <c r="C654" s="18"/>
      <c r="D654" s="220"/>
      <c r="E654" s="153" t="s">
        <v>262</v>
      </c>
      <c r="F654" s="70"/>
      <c r="G654" s="270"/>
      <c r="H654" s="70"/>
      <c r="I654" s="254"/>
    </row>
    <row r="655" spans="1:9" ht="36.5" thickBot="1" x14ac:dyDescent="0.45">
      <c r="A655" s="708">
        <v>22040109</v>
      </c>
      <c r="B655" s="709" t="s">
        <v>644</v>
      </c>
      <c r="C655" s="710"/>
      <c r="D655" s="711">
        <v>31912500</v>
      </c>
      <c r="E655" s="712" t="s">
        <v>847</v>
      </c>
      <c r="F655" s="772">
        <v>6500000</v>
      </c>
      <c r="G655" s="713">
        <v>10000000</v>
      </c>
      <c r="H655" s="772">
        <v>5610000</v>
      </c>
      <c r="I655" s="714">
        <v>10000000</v>
      </c>
    </row>
    <row r="656" spans="1:9" ht="18.5" thickBot="1" x14ac:dyDescent="0.45">
      <c r="A656" s="703"/>
      <c r="B656" s="704"/>
      <c r="C656" s="705"/>
      <c r="D656" s="704"/>
      <c r="E656" s="706" t="s">
        <v>164</v>
      </c>
      <c r="F656" s="707">
        <f>SUM(F608:F638)</f>
        <v>1130000000</v>
      </c>
      <c r="G656" s="707">
        <f>SUM(G608:G640)</f>
        <v>2933266435.0999999</v>
      </c>
      <c r="H656" s="707">
        <f>SUM(H608:H638)</f>
        <v>1130000000</v>
      </c>
      <c r="I656" s="707">
        <f>SUM(I608:I640)</f>
        <v>3166260000</v>
      </c>
    </row>
    <row r="657" spans="1:9" ht="18.5" thickBot="1" x14ac:dyDescent="0.45">
      <c r="A657" s="445"/>
      <c r="B657" s="446"/>
      <c r="C657" s="447"/>
      <c r="D657" s="446"/>
      <c r="E657" s="464" t="s">
        <v>203</v>
      </c>
      <c r="F657" s="465">
        <f>SUM(F643:F655)</f>
        <v>38734211.649999999</v>
      </c>
      <c r="G657" s="465">
        <f>SUM(G643:G655)</f>
        <v>182000000</v>
      </c>
      <c r="H657" s="465">
        <f>SUM(H643:H655)</f>
        <v>87426089.909999996</v>
      </c>
      <c r="I657" s="465">
        <f>SUM(I643:I655)</f>
        <v>182000000</v>
      </c>
    </row>
    <row r="658" spans="1:9" ht="18" customHeight="1" thickBot="1" x14ac:dyDescent="0.45">
      <c r="A658" s="273"/>
      <c r="B658" s="223"/>
      <c r="C658" s="32"/>
      <c r="D658" s="224"/>
      <c r="E658" s="173" t="s">
        <v>296</v>
      </c>
      <c r="F658" s="773">
        <f>F656+F657</f>
        <v>1168734211.6500001</v>
      </c>
      <c r="G658" s="773">
        <f>G656+G657</f>
        <v>3115266435.0999999</v>
      </c>
      <c r="H658" s="773">
        <f>H656+H657</f>
        <v>1217426089.9100001</v>
      </c>
      <c r="I658" s="773">
        <f>I656+I657</f>
        <v>3348260000</v>
      </c>
    </row>
    <row r="659" spans="1:9" ht="28" customHeight="1" x14ac:dyDescent="0.45">
      <c r="A659" s="918" t="s">
        <v>845</v>
      </c>
      <c r="B659" s="919"/>
      <c r="C659" s="919"/>
      <c r="D659" s="919"/>
      <c r="E659" s="919"/>
      <c r="F659" s="919"/>
      <c r="G659" s="919"/>
      <c r="H659" s="919"/>
      <c r="I659" s="920"/>
    </row>
    <row r="660" spans="1:9" ht="18" x14ac:dyDescent="0.4">
      <c r="A660" s="909" t="s">
        <v>485</v>
      </c>
      <c r="B660" s="910"/>
      <c r="C660" s="910"/>
      <c r="D660" s="910"/>
      <c r="E660" s="910"/>
      <c r="F660" s="910"/>
      <c r="G660" s="910"/>
      <c r="H660" s="910"/>
      <c r="I660" s="911"/>
    </row>
    <row r="661" spans="1:9" ht="22.5" x14ac:dyDescent="0.45">
      <c r="A661" s="912" t="s">
        <v>952</v>
      </c>
      <c r="B661" s="913"/>
      <c r="C661" s="913"/>
      <c r="D661" s="913"/>
      <c r="E661" s="913"/>
      <c r="F661" s="913"/>
      <c r="G661" s="913"/>
      <c r="H661" s="913"/>
      <c r="I661" s="914"/>
    </row>
    <row r="662" spans="1:9" ht="20.5" thickBot="1" x14ac:dyDescent="0.45">
      <c r="A662" s="915" t="s">
        <v>279</v>
      </c>
      <c r="B662" s="916"/>
      <c r="C662" s="916"/>
      <c r="D662" s="916"/>
      <c r="E662" s="916"/>
      <c r="F662" s="916"/>
      <c r="G662" s="916"/>
      <c r="H662" s="916"/>
      <c r="I662" s="917"/>
    </row>
    <row r="663" spans="1:9" ht="27.75" customHeight="1" thickBot="1" x14ac:dyDescent="0.45">
      <c r="A663" s="933" t="s">
        <v>393</v>
      </c>
      <c r="B663" s="934"/>
      <c r="C663" s="934"/>
      <c r="D663" s="934"/>
      <c r="E663" s="934"/>
      <c r="F663" s="934"/>
      <c r="G663" s="934"/>
      <c r="H663" s="934"/>
      <c r="I663" s="935"/>
    </row>
    <row r="664" spans="1:9" ht="36.5" thickBot="1" x14ac:dyDescent="0.45">
      <c r="A664" s="4" t="s">
        <v>463</v>
      </c>
      <c r="B664" s="80" t="s">
        <v>456</v>
      </c>
      <c r="C664" s="4" t="s">
        <v>452</v>
      </c>
      <c r="D664" s="80" t="s">
        <v>455</v>
      </c>
      <c r="E664" s="185" t="s">
        <v>1</v>
      </c>
      <c r="F664" s="80" t="s">
        <v>853</v>
      </c>
      <c r="G664" s="80" t="s">
        <v>883</v>
      </c>
      <c r="H664" s="80" t="s">
        <v>884</v>
      </c>
      <c r="I664" s="80" t="s">
        <v>957</v>
      </c>
    </row>
    <row r="665" spans="1:9" s="175" customFormat="1" ht="18" x14ac:dyDescent="0.35">
      <c r="A665" s="227">
        <v>20000000</v>
      </c>
      <c r="B665" s="228"/>
      <c r="C665" s="20"/>
      <c r="D665" s="228"/>
      <c r="E665" s="111" t="s">
        <v>163</v>
      </c>
      <c r="F665" s="229"/>
      <c r="G665" s="229"/>
      <c r="H665" s="229"/>
      <c r="I665" s="230"/>
    </row>
    <row r="666" spans="1:9" ht="18" x14ac:dyDescent="0.4">
      <c r="A666" s="206">
        <v>21000000</v>
      </c>
      <c r="B666" s="207"/>
      <c r="C666" s="14"/>
      <c r="D666" s="207"/>
      <c r="E666" s="84" t="s">
        <v>164</v>
      </c>
      <c r="F666" s="208"/>
      <c r="G666" s="208"/>
      <c r="H666" s="208"/>
      <c r="I666" s="209"/>
    </row>
    <row r="667" spans="1:9" ht="18" x14ac:dyDescent="0.4">
      <c r="A667" s="206">
        <v>21010000</v>
      </c>
      <c r="B667" s="207"/>
      <c r="C667" s="14"/>
      <c r="D667" s="207"/>
      <c r="E667" s="84" t="s">
        <v>165</v>
      </c>
      <c r="F667" s="208"/>
      <c r="G667" s="208"/>
      <c r="H667" s="208"/>
      <c r="I667" s="209"/>
    </row>
    <row r="668" spans="1:9" ht="18" x14ac:dyDescent="0.4">
      <c r="A668" s="210">
        <v>21010103</v>
      </c>
      <c r="B668" s="269" t="s">
        <v>644</v>
      </c>
      <c r="C668" s="15"/>
      <c r="D668" s="91">
        <v>31912500</v>
      </c>
      <c r="E668" s="92" t="s">
        <v>167</v>
      </c>
      <c r="F668" s="71">
        <v>1569720</v>
      </c>
      <c r="G668" s="71">
        <v>2219584.08</v>
      </c>
      <c r="H668" s="209">
        <f>G668/12*9</f>
        <v>1664688.06</v>
      </c>
      <c r="I668" s="71">
        <f>G668+(G668*1%)</f>
        <v>2241779.9208</v>
      </c>
    </row>
    <row r="669" spans="1:9" ht="18" x14ac:dyDescent="0.4">
      <c r="A669" s="210">
        <v>21010104</v>
      </c>
      <c r="B669" s="269" t="s">
        <v>644</v>
      </c>
      <c r="C669" s="15"/>
      <c r="D669" s="91">
        <v>31912500</v>
      </c>
      <c r="E669" s="92" t="s">
        <v>168</v>
      </c>
      <c r="F669" s="71">
        <v>4611637.5</v>
      </c>
      <c r="G669" s="71">
        <v>6520855.4249999998</v>
      </c>
      <c r="H669" s="209">
        <f t="shared" ref="H669:H697" si="23">G669/12*9</f>
        <v>4890641.5687500006</v>
      </c>
      <c r="I669" s="71">
        <f t="shared" ref="I669:I695" si="24">G669+(G669*1%)</f>
        <v>6586063.9792499999</v>
      </c>
    </row>
    <row r="670" spans="1:9" ht="18" x14ac:dyDescent="0.4">
      <c r="A670" s="210">
        <v>21010105</v>
      </c>
      <c r="B670" s="269" t="s">
        <v>644</v>
      </c>
      <c r="C670" s="15"/>
      <c r="D670" s="91">
        <v>31912500</v>
      </c>
      <c r="E670" s="92" t="s">
        <v>169</v>
      </c>
      <c r="F670" s="71">
        <v>975474</v>
      </c>
      <c r="G670" s="71">
        <v>1379320.236</v>
      </c>
      <c r="H670" s="209">
        <f t="shared" si="23"/>
        <v>1034490.177</v>
      </c>
      <c r="I670" s="71">
        <f t="shared" si="24"/>
        <v>1393113.43836</v>
      </c>
    </row>
    <row r="671" spans="1:9" ht="18" x14ac:dyDescent="0.4">
      <c r="A671" s="210">
        <v>21010106</v>
      </c>
      <c r="B671" s="269"/>
      <c r="C671" s="15"/>
      <c r="D671" s="91"/>
      <c r="E671" s="92" t="s">
        <v>170</v>
      </c>
      <c r="F671" s="71">
        <v>0</v>
      </c>
      <c r="G671" s="71">
        <v>0</v>
      </c>
      <c r="H671" s="209">
        <f t="shared" si="23"/>
        <v>0</v>
      </c>
      <c r="I671" s="71">
        <f t="shared" si="24"/>
        <v>0</v>
      </c>
    </row>
    <row r="672" spans="1:9" ht="18" x14ac:dyDescent="0.4">
      <c r="A672" s="231"/>
      <c r="B672" s="269"/>
      <c r="C672" s="15"/>
      <c r="D672" s="91"/>
      <c r="E672" s="129" t="s">
        <v>680</v>
      </c>
      <c r="F672" s="71">
        <v>0</v>
      </c>
      <c r="G672" s="71">
        <v>13670144.960000001</v>
      </c>
      <c r="H672" s="209">
        <v>0</v>
      </c>
      <c r="I672" s="755">
        <v>24000000</v>
      </c>
    </row>
    <row r="673" spans="1:9" ht="18" x14ac:dyDescent="0.4">
      <c r="A673" s="206">
        <v>21020300</v>
      </c>
      <c r="B673" s="207"/>
      <c r="C673" s="14"/>
      <c r="D673" s="207"/>
      <c r="E673" s="84" t="s">
        <v>192</v>
      </c>
      <c r="F673" s="71">
        <v>0</v>
      </c>
      <c r="G673" s="71">
        <v>0</v>
      </c>
      <c r="H673" s="209">
        <f t="shared" si="23"/>
        <v>0</v>
      </c>
      <c r="I673" s="71">
        <f t="shared" si="24"/>
        <v>0</v>
      </c>
    </row>
    <row r="674" spans="1:9" ht="21.75" customHeight="1" x14ac:dyDescent="0.4">
      <c r="A674" s="210">
        <v>21020301</v>
      </c>
      <c r="B674" s="269" t="s">
        <v>644</v>
      </c>
      <c r="C674" s="15"/>
      <c r="D674" s="91">
        <v>31912500</v>
      </c>
      <c r="E674" s="129" t="s">
        <v>177</v>
      </c>
      <c r="F674" s="71">
        <v>1066902</v>
      </c>
      <c r="G674" s="71">
        <v>1508599.4280000001</v>
      </c>
      <c r="H674" s="209">
        <f t="shared" si="23"/>
        <v>1131449.571</v>
      </c>
      <c r="I674" s="71">
        <f t="shared" si="24"/>
        <v>1523685.4222800001</v>
      </c>
    </row>
    <row r="675" spans="1:9" s="197" customFormat="1" ht="18" x14ac:dyDescent="0.4">
      <c r="A675" s="210">
        <v>21020302</v>
      </c>
      <c r="B675" s="269" t="s">
        <v>644</v>
      </c>
      <c r="C675" s="15"/>
      <c r="D675" s="91">
        <v>31912500</v>
      </c>
      <c r="E675" s="129" t="s">
        <v>178</v>
      </c>
      <c r="F675" s="71">
        <v>1063944</v>
      </c>
      <c r="G675" s="71">
        <v>1504416.8160000001</v>
      </c>
      <c r="H675" s="209">
        <f t="shared" si="23"/>
        <v>1128312.6120000002</v>
      </c>
      <c r="I675" s="71">
        <f t="shared" si="24"/>
        <v>1519460.98416</v>
      </c>
    </row>
    <row r="676" spans="1:9" s="197" customFormat="1" ht="18" x14ac:dyDescent="0.4">
      <c r="A676" s="210">
        <v>21020303</v>
      </c>
      <c r="B676" s="269" t="s">
        <v>644</v>
      </c>
      <c r="C676" s="15"/>
      <c r="D676" s="91">
        <v>31912500</v>
      </c>
      <c r="E676" s="129" t="s">
        <v>179</v>
      </c>
      <c r="F676" s="71">
        <v>67230</v>
      </c>
      <c r="G676" s="71">
        <v>95063.22</v>
      </c>
      <c r="H676" s="209">
        <f t="shared" si="23"/>
        <v>71297.415000000008</v>
      </c>
      <c r="I676" s="71">
        <f t="shared" si="24"/>
        <v>96013.852199999994</v>
      </c>
    </row>
    <row r="677" spans="1:9" s="197" customFormat="1" ht="18" x14ac:dyDescent="0.4">
      <c r="A677" s="210">
        <v>21020304</v>
      </c>
      <c r="B677" s="269" t="s">
        <v>644</v>
      </c>
      <c r="C677" s="15"/>
      <c r="D677" s="91">
        <v>31912500</v>
      </c>
      <c r="E677" s="129" t="s">
        <v>180</v>
      </c>
      <c r="F677" s="71">
        <v>266023.5</v>
      </c>
      <c r="G677" s="71">
        <v>376157.22900000005</v>
      </c>
      <c r="H677" s="209">
        <f t="shared" si="23"/>
        <v>282117.92175000004</v>
      </c>
      <c r="I677" s="71">
        <f t="shared" si="24"/>
        <v>379918.80129000003</v>
      </c>
    </row>
    <row r="678" spans="1:9" s="197" customFormat="1" ht="18" x14ac:dyDescent="0.4">
      <c r="A678" s="210">
        <v>21020312</v>
      </c>
      <c r="B678" s="269"/>
      <c r="C678" s="15"/>
      <c r="D678" s="91"/>
      <c r="E678" s="129" t="s">
        <v>183</v>
      </c>
      <c r="F678" s="71">
        <v>0</v>
      </c>
      <c r="G678" s="71">
        <v>0</v>
      </c>
      <c r="H678" s="209">
        <f t="shared" si="23"/>
        <v>0</v>
      </c>
      <c r="I678" s="71">
        <f t="shared" si="24"/>
        <v>0</v>
      </c>
    </row>
    <row r="679" spans="1:9" ht="18" x14ac:dyDescent="0.4">
      <c r="A679" s="210">
        <v>21020315</v>
      </c>
      <c r="B679" s="269" t="s">
        <v>644</v>
      </c>
      <c r="C679" s="15"/>
      <c r="D679" s="91">
        <v>31912500</v>
      </c>
      <c r="E679" s="129" t="s">
        <v>186</v>
      </c>
      <c r="F679" s="71">
        <v>619330.86</v>
      </c>
      <c r="G679" s="71">
        <v>875733.83604000008</v>
      </c>
      <c r="H679" s="209">
        <f t="shared" si="23"/>
        <v>656800.37703000009</v>
      </c>
      <c r="I679" s="71">
        <f t="shared" si="24"/>
        <v>884491.17440040014</v>
      </c>
    </row>
    <row r="680" spans="1:9" ht="18" x14ac:dyDescent="0.4">
      <c r="A680" s="210">
        <v>21020314</v>
      </c>
      <c r="B680" s="269" t="s">
        <v>644</v>
      </c>
      <c r="C680" s="15"/>
      <c r="D680" s="91">
        <v>31912500</v>
      </c>
      <c r="E680" s="129" t="s">
        <v>517</v>
      </c>
      <c r="F680" s="71">
        <v>862739.36999999988</v>
      </c>
      <c r="G680" s="71">
        <v>1219913.46918</v>
      </c>
      <c r="H680" s="209">
        <f t="shared" si="23"/>
        <v>914935.10188500001</v>
      </c>
      <c r="I680" s="71">
        <f t="shared" si="24"/>
        <v>1232112.6038718</v>
      </c>
    </row>
    <row r="681" spans="1:9" ht="18" x14ac:dyDescent="0.4">
      <c r="A681" s="210">
        <v>21020305</v>
      </c>
      <c r="B681" s="269" t="s">
        <v>644</v>
      </c>
      <c r="C681" s="15"/>
      <c r="D681" s="91">
        <v>31912500</v>
      </c>
      <c r="E681" s="129" t="s">
        <v>518</v>
      </c>
      <c r="F681" s="71">
        <v>17010</v>
      </c>
      <c r="G681" s="71">
        <v>24052.14</v>
      </c>
      <c r="H681" s="209">
        <f t="shared" si="23"/>
        <v>18039.105</v>
      </c>
      <c r="I681" s="71">
        <f t="shared" si="24"/>
        <v>24292.661400000001</v>
      </c>
    </row>
    <row r="682" spans="1:9" ht="18" x14ac:dyDescent="0.4">
      <c r="A682" s="210">
        <v>21020306</v>
      </c>
      <c r="B682" s="269"/>
      <c r="C682" s="15"/>
      <c r="D682" s="91"/>
      <c r="E682" s="129" t="s">
        <v>519</v>
      </c>
      <c r="F682" s="71">
        <v>5670</v>
      </c>
      <c r="G682" s="71">
        <v>8017.38</v>
      </c>
      <c r="H682" s="209">
        <f t="shared" si="23"/>
        <v>6013.0349999999999</v>
      </c>
      <c r="I682" s="71">
        <f t="shared" si="24"/>
        <v>8097.5537999999997</v>
      </c>
    </row>
    <row r="683" spans="1:9" ht="18" x14ac:dyDescent="0.4">
      <c r="A683" s="206">
        <v>21020400</v>
      </c>
      <c r="B683" s="207"/>
      <c r="C683" s="14"/>
      <c r="D683" s="207"/>
      <c r="E683" s="84" t="s">
        <v>335</v>
      </c>
      <c r="F683" s="71">
        <v>0</v>
      </c>
      <c r="G683" s="71">
        <v>0</v>
      </c>
      <c r="H683" s="209">
        <f t="shared" si="23"/>
        <v>0</v>
      </c>
      <c r="I683" s="71">
        <f t="shared" si="24"/>
        <v>0</v>
      </c>
    </row>
    <row r="684" spans="1:9" ht="18" x14ac:dyDescent="0.4">
      <c r="A684" s="210">
        <v>21020401</v>
      </c>
      <c r="B684" s="269" t="s">
        <v>644</v>
      </c>
      <c r="C684" s="15"/>
      <c r="D684" s="91">
        <v>31912500</v>
      </c>
      <c r="E684" s="129" t="s">
        <v>177</v>
      </c>
      <c r="F684" s="71">
        <v>1614073.2000000002</v>
      </c>
      <c r="G684" s="71">
        <v>2282299.5047999998</v>
      </c>
      <c r="H684" s="209">
        <f t="shared" si="23"/>
        <v>1711724.6285999999</v>
      </c>
      <c r="I684" s="71">
        <f t="shared" si="24"/>
        <v>2305122.4998479998</v>
      </c>
    </row>
    <row r="685" spans="1:9" ht="18" x14ac:dyDescent="0.4">
      <c r="A685" s="276">
        <v>21020402</v>
      </c>
      <c r="B685" s="269" t="s">
        <v>644</v>
      </c>
      <c r="C685" s="17"/>
      <c r="D685" s="91">
        <v>31912500</v>
      </c>
      <c r="E685" s="129" t="s">
        <v>178</v>
      </c>
      <c r="F685" s="71">
        <v>922327.5</v>
      </c>
      <c r="G685" s="71">
        <v>1304171.085</v>
      </c>
      <c r="H685" s="209">
        <f t="shared" si="23"/>
        <v>978128.31374999997</v>
      </c>
      <c r="I685" s="71">
        <f t="shared" si="24"/>
        <v>1317212.7958499999</v>
      </c>
    </row>
    <row r="686" spans="1:9" ht="18" x14ac:dyDescent="0.4">
      <c r="A686" s="276">
        <v>21020403</v>
      </c>
      <c r="B686" s="269" t="s">
        <v>644</v>
      </c>
      <c r="C686" s="17"/>
      <c r="D686" s="91">
        <v>31912500</v>
      </c>
      <c r="E686" s="129" t="s">
        <v>179</v>
      </c>
      <c r="F686" s="71">
        <v>92340</v>
      </c>
      <c r="G686" s="71">
        <v>130568.76</v>
      </c>
      <c r="H686" s="209">
        <f t="shared" si="23"/>
        <v>97926.569999999992</v>
      </c>
      <c r="I686" s="71">
        <f t="shared" si="24"/>
        <v>131874.44759999998</v>
      </c>
    </row>
    <row r="687" spans="1:9" ht="18" x14ac:dyDescent="0.4">
      <c r="A687" s="276">
        <v>21020404</v>
      </c>
      <c r="B687" s="269" t="s">
        <v>644</v>
      </c>
      <c r="C687" s="17"/>
      <c r="D687" s="91">
        <v>31912500</v>
      </c>
      <c r="E687" s="129" t="s">
        <v>180</v>
      </c>
      <c r="F687" s="71">
        <v>230581.5</v>
      </c>
      <c r="G687" s="71">
        <v>326042.24099999998</v>
      </c>
      <c r="H687" s="209">
        <f t="shared" si="23"/>
        <v>244531.68074999997</v>
      </c>
      <c r="I687" s="71">
        <f t="shared" si="24"/>
        <v>329302.66340999998</v>
      </c>
    </row>
    <row r="688" spans="1:9" ht="18" x14ac:dyDescent="0.4">
      <c r="A688" s="276">
        <v>21020412</v>
      </c>
      <c r="B688" s="269"/>
      <c r="C688" s="17"/>
      <c r="D688" s="91"/>
      <c r="E688" s="129" t="s">
        <v>183</v>
      </c>
      <c r="F688" s="71">
        <v>0</v>
      </c>
      <c r="G688" s="71">
        <v>0</v>
      </c>
      <c r="H688" s="209">
        <f t="shared" si="23"/>
        <v>0</v>
      </c>
      <c r="I688" s="71">
        <f t="shared" si="24"/>
        <v>0</v>
      </c>
    </row>
    <row r="689" spans="1:9" ht="18" x14ac:dyDescent="0.4">
      <c r="A689" s="276">
        <v>21020415</v>
      </c>
      <c r="B689" s="269" t="s">
        <v>644</v>
      </c>
      <c r="C689" s="17"/>
      <c r="D689" s="91">
        <v>31912500</v>
      </c>
      <c r="E689" s="129" t="s">
        <v>186</v>
      </c>
      <c r="F689" s="71">
        <v>518599.5</v>
      </c>
      <c r="G689" s="71">
        <v>733299.69300000009</v>
      </c>
      <c r="H689" s="209">
        <f t="shared" si="23"/>
        <v>549974.76975000009</v>
      </c>
      <c r="I689" s="71">
        <f t="shared" si="24"/>
        <v>740632.68993000011</v>
      </c>
    </row>
    <row r="690" spans="1:9" ht="18" x14ac:dyDescent="0.4">
      <c r="A690" s="214">
        <v>21020501</v>
      </c>
      <c r="B690" s="215"/>
      <c r="C690" s="16"/>
      <c r="D690" s="215"/>
      <c r="E690" s="158" t="s">
        <v>336</v>
      </c>
      <c r="F690" s="71">
        <v>0</v>
      </c>
      <c r="G690" s="71">
        <v>0</v>
      </c>
      <c r="H690" s="209">
        <f t="shared" si="23"/>
        <v>0</v>
      </c>
      <c r="I690" s="71">
        <f t="shared" si="24"/>
        <v>0</v>
      </c>
    </row>
    <row r="691" spans="1:9" ht="18" x14ac:dyDescent="0.4">
      <c r="A691" s="210">
        <v>21020501</v>
      </c>
      <c r="B691" s="269" t="s">
        <v>644</v>
      </c>
      <c r="C691" s="15"/>
      <c r="D691" s="91">
        <v>31912500</v>
      </c>
      <c r="E691" s="129" t="s">
        <v>177</v>
      </c>
      <c r="F691" s="71">
        <v>341415.90750000003</v>
      </c>
      <c r="G691" s="71">
        <v>482762.09320500004</v>
      </c>
      <c r="H691" s="209">
        <f t="shared" si="23"/>
        <v>362071.56990375003</v>
      </c>
      <c r="I691" s="71">
        <f t="shared" si="24"/>
        <v>487589.71413705003</v>
      </c>
    </row>
    <row r="692" spans="1:9" ht="18" x14ac:dyDescent="0.4">
      <c r="A692" s="276">
        <v>21020502</v>
      </c>
      <c r="B692" s="269" t="s">
        <v>644</v>
      </c>
      <c r="C692" s="17"/>
      <c r="D692" s="91">
        <v>31912500</v>
      </c>
      <c r="E692" s="129" t="s">
        <v>178</v>
      </c>
      <c r="F692" s="71">
        <v>195094.50750000001</v>
      </c>
      <c r="G692" s="71">
        <v>275863.63360500004</v>
      </c>
      <c r="H692" s="209">
        <f t="shared" si="23"/>
        <v>206897.72520375001</v>
      </c>
      <c r="I692" s="71">
        <f t="shared" si="24"/>
        <v>278622.26994105004</v>
      </c>
    </row>
    <row r="693" spans="1:9" ht="18" x14ac:dyDescent="0.4">
      <c r="A693" s="276">
        <v>21020503</v>
      </c>
      <c r="B693" s="269" t="s">
        <v>644</v>
      </c>
      <c r="C693" s="17"/>
      <c r="D693" s="91">
        <v>31912500</v>
      </c>
      <c r="E693" s="129" t="s">
        <v>179</v>
      </c>
      <c r="F693" s="71">
        <v>32400</v>
      </c>
      <c r="G693" s="71">
        <v>45813.599999999999</v>
      </c>
      <c r="H693" s="209">
        <f t="shared" si="23"/>
        <v>34360.199999999997</v>
      </c>
      <c r="I693" s="71">
        <f t="shared" si="24"/>
        <v>46271.735999999997</v>
      </c>
    </row>
    <row r="694" spans="1:9" ht="18" x14ac:dyDescent="0.4">
      <c r="A694" s="276">
        <v>21020504</v>
      </c>
      <c r="B694" s="269" t="s">
        <v>644</v>
      </c>
      <c r="C694" s="17"/>
      <c r="D694" s="91">
        <v>31912500</v>
      </c>
      <c r="E694" s="129" t="s">
        <v>180</v>
      </c>
      <c r="F694" s="71">
        <v>48773.25</v>
      </c>
      <c r="G694" s="71">
        <v>68965.375500000009</v>
      </c>
      <c r="H694" s="209">
        <f t="shared" si="23"/>
        <v>51724.031625000011</v>
      </c>
      <c r="I694" s="71">
        <f t="shared" si="24"/>
        <v>69655.029255000016</v>
      </c>
    </row>
    <row r="695" spans="1:9" ht="18" x14ac:dyDescent="0.4">
      <c r="A695" s="276">
        <v>21020512</v>
      </c>
      <c r="B695" s="269"/>
      <c r="C695" s="17"/>
      <c r="D695" s="91"/>
      <c r="E695" s="129" t="s">
        <v>183</v>
      </c>
      <c r="F695" s="71">
        <v>0</v>
      </c>
      <c r="G695" s="71">
        <v>0</v>
      </c>
      <c r="H695" s="209">
        <f t="shared" si="23"/>
        <v>0</v>
      </c>
      <c r="I695" s="71">
        <f t="shared" si="24"/>
        <v>0</v>
      </c>
    </row>
    <row r="696" spans="1:9" ht="18" x14ac:dyDescent="0.4">
      <c r="A696" s="276">
        <v>21020515</v>
      </c>
      <c r="B696" s="269" t="s">
        <v>644</v>
      </c>
      <c r="C696" s="17"/>
      <c r="D696" s="91">
        <v>31912500</v>
      </c>
      <c r="E696" s="129" t="s">
        <v>186</v>
      </c>
      <c r="F696" s="71">
        <v>446910.75</v>
      </c>
      <c r="G696" s="71">
        <v>631931.80050000001</v>
      </c>
      <c r="H696" s="209">
        <f t="shared" si="23"/>
        <v>473948.85037500004</v>
      </c>
      <c r="I696" s="71">
        <v>638251.11</v>
      </c>
    </row>
    <row r="697" spans="1:9" ht="18" x14ac:dyDescent="0.4">
      <c r="A697" s="214">
        <v>21020600</v>
      </c>
      <c r="B697" s="215"/>
      <c r="C697" s="16"/>
      <c r="D697" s="215"/>
      <c r="E697" s="84" t="s">
        <v>195</v>
      </c>
      <c r="F697" s="70">
        <v>0</v>
      </c>
      <c r="G697" s="71"/>
      <c r="H697" s="209">
        <f t="shared" si="23"/>
        <v>0</v>
      </c>
      <c r="I697" s="71"/>
    </row>
    <row r="698" spans="1:9" ht="18" x14ac:dyDescent="0.4">
      <c r="A698" s="276">
        <v>21020605</v>
      </c>
      <c r="B698" s="269" t="s">
        <v>644</v>
      </c>
      <c r="C698" s="17"/>
      <c r="D698" s="91">
        <v>31912500</v>
      </c>
      <c r="E698" s="92" t="s">
        <v>198</v>
      </c>
      <c r="F698" s="76">
        <v>375000</v>
      </c>
      <c r="G698" s="71">
        <v>500000</v>
      </c>
      <c r="H698" s="209"/>
      <c r="I698" s="71">
        <v>500000</v>
      </c>
    </row>
    <row r="699" spans="1:9" ht="18" x14ac:dyDescent="0.4">
      <c r="A699" s="219">
        <v>22010100</v>
      </c>
      <c r="B699" s="269"/>
      <c r="C699" s="18"/>
      <c r="D699" s="220"/>
      <c r="E699" s="153" t="s">
        <v>202</v>
      </c>
      <c r="F699" s="70"/>
      <c r="G699" s="71"/>
      <c r="H699" s="70"/>
      <c r="I699" s="71"/>
    </row>
    <row r="700" spans="1:9" ht="18" x14ac:dyDescent="0.4">
      <c r="A700" s="720">
        <v>22010100</v>
      </c>
      <c r="B700" s="721" t="s">
        <v>784</v>
      </c>
      <c r="C700" s="50"/>
      <c r="D700" s="626"/>
      <c r="E700" s="725" t="s">
        <v>878</v>
      </c>
      <c r="F700" s="208"/>
      <c r="G700" s="95">
        <v>8403945.9000000004</v>
      </c>
      <c r="H700" s="208">
        <v>1000000</v>
      </c>
      <c r="I700" s="95">
        <v>0</v>
      </c>
    </row>
    <row r="701" spans="1:9" ht="18" x14ac:dyDescent="0.4">
      <c r="A701" s="219">
        <v>22020000</v>
      </c>
      <c r="B701" s="220"/>
      <c r="C701" s="18"/>
      <c r="D701" s="220"/>
      <c r="E701" s="153" t="s">
        <v>203</v>
      </c>
      <c r="F701" s="76"/>
      <c r="G701" s="71"/>
      <c r="H701" s="76"/>
      <c r="I701" s="71"/>
    </row>
    <row r="702" spans="1:9" ht="18" x14ac:dyDescent="0.4">
      <c r="A702" s="219">
        <v>22020100</v>
      </c>
      <c r="B702" s="220"/>
      <c r="C702" s="18"/>
      <c r="D702" s="220"/>
      <c r="E702" s="153" t="s">
        <v>204</v>
      </c>
      <c r="F702" s="76"/>
      <c r="G702" s="71"/>
      <c r="H702" s="76"/>
      <c r="I702" s="71"/>
    </row>
    <row r="703" spans="1:9" ht="18" x14ac:dyDescent="0.4">
      <c r="A703" s="190">
        <v>22020102</v>
      </c>
      <c r="B703" s="269"/>
      <c r="C703" s="6"/>
      <c r="D703" s="91"/>
      <c r="E703" s="218" t="s">
        <v>206</v>
      </c>
      <c r="F703" s="76"/>
      <c r="G703" s="71"/>
      <c r="H703" s="76"/>
      <c r="I703" s="71"/>
    </row>
    <row r="704" spans="1:9" ht="18" x14ac:dyDescent="0.4">
      <c r="A704" s="219">
        <v>22020300</v>
      </c>
      <c r="B704" s="220"/>
      <c r="C704" s="18"/>
      <c r="D704" s="220"/>
      <c r="E704" s="153" t="s">
        <v>212</v>
      </c>
      <c r="F704" s="76"/>
      <c r="G704" s="71"/>
      <c r="H704" s="76"/>
      <c r="I704" s="71"/>
    </row>
    <row r="705" spans="1:9" ht="18" x14ac:dyDescent="0.4">
      <c r="A705" s="190">
        <v>22020311</v>
      </c>
      <c r="B705" s="269" t="s">
        <v>644</v>
      </c>
      <c r="C705" s="6"/>
      <c r="D705" s="91">
        <v>31912500</v>
      </c>
      <c r="E705" s="165" t="s">
        <v>220</v>
      </c>
      <c r="F705" s="76">
        <v>9820000</v>
      </c>
      <c r="G705" s="71">
        <v>30000000</v>
      </c>
      <c r="H705" s="76">
        <v>12050000</v>
      </c>
      <c r="I705" s="71">
        <v>30000000</v>
      </c>
    </row>
    <row r="706" spans="1:9" ht="18" x14ac:dyDescent="0.4">
      <c r="A706" s="190">
        <v>22020313</v>
      </c>
      <c r="B706" s="269" t="s">
        <v>644</v>
      </c>
      <c r="C706" s="6"/>
      <c r="D706" s="91">
        <v>31912500</v>
      </c>
      <c r="E706" s="165" t="s">
        <v>221</v>
      </c>
      <c r="F706" s="76">
        <v>60000</v>
      </c>
      <c r="G706" s="71">
        <v>3000000</v>
      </c>
      <c r="H706" s="76">
        <v>1820000</v>
      </c>
      <c r="I706" s="71">
        <v>3000000</v>
      </c>
    </row>
    <row r="707" spans="1:9" ht="18" x14ac:dyDescent="0.4">
      <c r="A707" s="219">
        <v>22020600</v>
      </c>
      <c r="B707" s="220"/>
      <c r="C707" s="18"/>
      <c r="D707" s="220"/>
      <c r="E707" s="158" t="s">
        <v>337</v>
      </c>
      <c r="F707" s="76"/>
      <c r="G707" s="71"/>
      <c r="H707" s="76"/>
      <c r="I707" s="71"/>
    </row>
    <row r="708" spans="1:9" ht="18" x14ac:dyDescent="0.4">
      <c r="A708" s="190">
        <v>22020601</v>
      </c>
      <c r="B708" s="269" t="s">
        <v>644</v>
      </c>
      <c r="C708" s="6"/>
      <c r="D708" s="91">
        <v>31912500</v>
      </c>
      <c r="E708" s="218" t="s">
        <v>445</v>
      </c>
      <c r="F708" s="76">
        <v>3128000</v>
      </c>
      <c r="G708" s="71">
        <v>10000000</v>
      </c>
      <c r="H708" s="76">
        <v>3990000</v>
      </c>
      <c r="I708" s="71">
        <v>10000000</v>
      </c>
    </row>
    <row r="709" spans="1:9" ht="18" x14ac:dyDescent="0.4">
      <c r="A709" s="219">
        <v>22021000</v>
      </c>
      <c r="B709" s="220"/>
      <c r="C709" s="18"/>
      <c r="D709" s="220"/>
      <c r="E709" s="153" t="s">
        <v>246</v>
      </c>
      <c r="F709" s="76"/>
      <c r="G709" s="71"/>
      <c r="H709" s="76"/>
      <c r="I709" s="71"/>
    </row>
    <row r="710" spans="1:9" ht="18" x14ac:dyDescent="0.4">
      <c r="A710" s="190">
        <v>22021003</v>
      </c>
      <c r="B710" s="269" t="s">
        <v>644</v>
      </c>
      <c r="C710" s="6"/>
      <c r="D710" s="91">
        <v>31912500</v>
      </c>
      <c r="E710" s="129" t="s">
        <v>249</v>
      </c>
      <c r="F710" s="76"/>
      <c r="G710" s="71"/>
      <c r="H710" s="76"/>
      <c r="I710" s="71"/>
    </row>
    <row r="711" spans="1:9" ht="18" x14ac:dyDescent="0.4">
      <c r="A711" s="190">
        <v>22021016</v>
      </c>
      <c r="B711" s="269" t="s">
        <v>644</v>
      </c>
      <c r="C711" s="6"/>
      <c r="D711" s="91">
        <v>31912500</v>
      </c>
      <c r="E711" s="129" t="s">
        <v>522</v>
      </c>
      <c r="F711" s="76"/>
      <c r="G711" s="71">
        <v>2000000</v>
      </c>
      <c r="H711" s="76"/>
      <c r="I711" s="71">
        <v>2000000</v>
      </c>
    </row>
    <row r="712" spans="1:9" ht="18" x14ac:dyDescent="0.4">
      <c r="A712" s="190">
        <v>22021017</v>
      </c>
      <c r="B712" s="269"/>
      <c r="C712" s="6"/>
      <c r="D712" s="91"/>
      <c r="E712" s="165" t="s">
        <v>661</v>
      </c>
      <c r="F712" s="76"/>
      <c r="G712" s="71"/>
      <c r="H712" s="76"/>
      <c r="I712" s="71"/>
    </row>
    <row r="713" spans="1:9" ht="18" x14ac:dyDescent="0.4">
      <c r="A713" s="219">
        <v>22040000</v>
      </c>
      <c r="B713" s="220"/>
      <c r="C713" s="18"/>
      <c r="D713" s="220"/>
      <c r="E713" s="153" t="s">
        <v>261</v>
      </c>
      <c r="F713" s="76"/>
      <c r="G713" s="71"/>
      <c r="H713" s="76"/>
      <c r="I713" s="71"/>
    </row>
    <row r="714" spans="1:9" ht="18" x14ac:dyDescent="0.4">
      <c r="A714" s="219">
        <v>22040100</v>
      </c>
      <c r="B714" s="220"/>
      <c r="C714" s="18"/>
      <c r="D714" s="220"/>
      <c r="E714" s="153" t="s">
        <v>262</v>
      </c>
      <c r="F714" s="76"/>
      <c r="G714" s="71"/>
      <c r="H714" s="76"/>
      <c r="I714" s="71"/>
    </row>
    <row r="715" spans="1:9" ht="36.5" thickBot="1" x14ac:dyDescent="0.45">
      <c r="A715" s="456">
        <v>22040109</v>
      </c>
      <c r="B715" s="469" t="s">
        <v>644</v>
      </c>
      <c r="C715" s="41"/>
      <c r="D715" s="331">
        <v>31912500</v>
      </c>
      <c r="E715" s="138" t="s">
        <v>444</v>
      </c>
      <c r="F715" s="77">
        <v>35918959</v>
      </c>
      <c r="G715" s="78">
        <v>50000000</v>
      </c>
      <c r="H715" s="77">
        <v>30300000</v>
      </c>
      <c r="I715" s="78">
        <v>50000000</v>
      </c>
    </row>
    <row r="716" spans="1:9" s="175" customFormat="1" ht="42" customHeight="1" thickBot="1" x14ac:dyDescent="0.4">
      <c r="A716" s="450"/>
      <c r="B716" s="451"/>
      <c r="C716" s="452"/>
      <c r="D716" s="451"/>
      <c r="E716" s="466" t="s">
        <v>164</v>
      </c>
      <c r="F716" s="468">
        <f>SUM(F668:F698)</f>
        <v>15943197.345000001</v>
      </c>
      <c r="G716" s="468">
        <f>SUM(G668:G700)</f>
        <v>44587521.905829996</v>
      </c>
      <c r="H716" s="468">
        <f>SUM(H668:H698)</f>
        <v>16510073.284372501</v>
      </c>
      <c r="I716" s="468">
        <f>SUM(I668:I700)</f>
        <v>46733565.34778329</v>
      </c>
    </row>
    <row r="717" spans="1:9" ht="18.5" thickBot="1" x14ac:dyDescent="0.45">
      <c r="A717" s="445"/>
      <c r="B717" s="446"/>
      <c r="C717" s="447"/>
      <c r="D717" s="446"/>
      <c r="E717" s="464" t="s">
        <v>203</v>
      </c>
      <c r="F717" s="465">
        <f>SUM(F703:F715)</f>
        <v>48926959</v>
      </c>
      <c r="G717" s="465">
        <f>SUM(G703:G715)</f>
        <v>95000000</v>
      </c>
      <c r="H717" s="465">
        <f>SUM(H703:H715)</f>
        <v>48160000</v>
      </c>
      <c r="I717" s="465">
        <f>SUM(I703:I715)</f>
        <v>95000000</v>
      </c>
    </row>
    <row r="718" spans="1:9" ht="18.5" thickBot="1" x14ac:dyDescent="0.45">
      <c r="A718" s="273"/>
      <c r="B718" s="223"/>
      <c r="C718" s="32"/>
      <c r="D718" s="224"/>
      <c r="E718" s="173" t="s">
        <v>296</v>
      </c>
      <c r="F718" s="278">
        <f>F716+F717</f>
        <v>64870156.344999999</v>
      </c>
      <c r="G718" s="278">
        <f>G716+G717</f>
        <v>139587521.90583</v>
      </c>
      <c r="H718" s="278">
        <f>H716+H717</f>
        <v>64670073.284372501</v>
      </c>
      <c r="I718" s="278">
        <f>I716+I717</f>
        <v>141733565.3477833</v>
      </c>
    </row>
    <row r="719" spans="1:9" ht="22.5" x14ac:dyDescent="0.45">
      <c r="A719" s="918" t="s">
        <v>845</v>
      </c>
      <c r="B719" s="919"/>
      <c r="C719" s="919"/>
      <c r="D719" s="919"/>
      <c r="E719" s="919"/>
      <c r="F719" s="919"/>
      <c r="G719" s="919"/>
      <c r="H719" s="919"/>
      <c r="I719" s="920"/>
    </row>
    <row r="720" spans="1:9" ht="18" x14ac:dyDescent="0.4">
      <c r="A720" s="909" t="s">
        <v>485</v>
      </c>
      <c r="B720" s="910"/>
      <c r="C720" s="910"/>
      <c r="D720" s="910"/>
      <c r="E720" s="910"/>
      <c r="F720" s="910"/>
      <c r="G720" s="910"/>
      <c r="H720" s="910"/>
      <c r="I720" s="911"/>
    </row>
    <row r="721" spans="1:9" ht="22.5" x14ac:dyDescent="0.45">
      <c r="A721" s="912" t="s">
        <v>952</v>
      </c>
      <c r="B721" s="913"/>
      <c r="C721" s="913"/>
      <c r="D721" s="913"/>
      <c r="E721" s="913"/>
      <c r="F721" s="913"/>
      <c r="G721" s="913"/>
      <c r="H721" s="913"/>
      <c r="I721" s="914"/>
    </row>
    <row r="722" spans="1:9" ht="20.5" thickBot="1" x14ac:dyDescent="0.45">
      <c r="A722" s="915" t="s">
        <v>279</v>
      </c>
      <c r="B722" s="916"/>
      <c r="C722" s="916"/>
      <c r="D722" s="916"/>
      <c r="E722" s="916"/>
      <c r="F722" s="916"/>
      <c r="G722" s="916"/>
      <c r="H722" s="916"/>
      <c r="I722" s="917"/>
    </row>
    <row r="723" spans="1:9" ht="30" customHeight="1" thickBot="1" x14ac:dyDescent="0.45">
      <c r="A723" s="933" t="s">
        <v>394</v>
      </c>
      <c r="B723" s="934"/>
      <c r="C723" s="934"/>
      <c r="D723" s="934"/>
      <c r="E723" s="934"/>
      <c r="F723" s="934"/>
      <c r="G723" s="934"/>
      <c r="H723" s="934"/>
      <c r="I723" s="935"/>
    </row>
    <row r="724" spans="1:9" ht="36.5" thickBot="1" x14ac:dyDescent="0.45">
      <c r="A724" s="4" t="s">
        <v>463</v>
      </c>
      <c r="B724" s="80" t="s">
        <v>456</v>
      </c>
      <c r="C724" s="4" t="s">
        <v>452</v>
      </c>
      <c r="D724" s="80" t="s">
        <v>455</v>
      </c>
      <c r="E724" s="185" t="s">
        <v>1</v>
      </c>
      <c r="F724" s="80" t="s">
        <v>853</v>
      </c>
      <c r="G724" s="80" t="s">
        <v>883</v>
      </c>
      <c r="H724" s="80" t="s">
        <v>884</v>
      </c>
      <c r="I724" s="80" t="s">
        <v>957</v>
      </c>
    </row>
    <row r="725" spans="1:9" s="175" customFormat="1" ht="18" x14ac:dyDescent="0.35">
      <c r="A725" s="227">
        <v>20000000</v>
      </c>
      <c r="B725" s="228"/>
      <c r="C725" s="20"/>
      <c r="D725" s="228"/>
      <c r="E725" s="111" t="s">
        <v>163</v>
      </c>
      <c r="F725" s="229"/>
      <c r="G725" s="229"/>
      <c r="H725" s="229"/>
      <c r="I725" s="230"/>
    </row>
    <row r="726" spans="1:9" ht="18" x14ac:dyDescent="0.4">
      <c r="A726" s="206">
        <v>21000000</v>
      </c>
      <c r="B726" s="207"/>
      <c r="C726" s="14"/>
      <c r="D726" s="207"/>
      <c r="E726" s="84" t="s">
        <v>164</v>
      </c>
      <c r="F726" s="208"/>
      <c r="G726" s="208"/>
      <c r="H726" s="208"/>
      <c r="I726" s="209"/>
    </row>
    <row r="727" spans="1:9" ht="18" x14ac:dyDescent="0.4">
      <c r="A727" s="206">
        <v>21010000</v>
      </c>
      <c r="B727" s="207"/>
      <c r="C727" s="14"/>
      <c r="D727" s="207"/>
      <c r="E727" s="84" t="s">
        <v>165</v>
      </c>
      <c r="F727" s="208"/>
      <c r="G727" s="208"/>
      <c r="H727" s="208"/>
      <c r="I727" s="209"/>
    </row>
    <row r="728" spans="1:9" ht="18" x14ac:dyDescent="0.4">
      <c r="A728" s="210">
        <v>21010103</v>
      </c>
      <c r="B728" s="269" t="s">
        <v>644</v>
      </c>
      <c r="C728" s="15"/>
      <c r="D728" s="91">
        <v>31912500</v>
      </c>
      <c r="E728" s="92" t="s">
        <v>167</v>
      </c>
      <c r="F728" s="209">
        <v>1601071.9350000001</v>
      </c>
      <c r="G728" s="209">
        <v>2263915.7160900002</v>
      </c>
      <c r="H728" s="209">
        <f>G728/12*9</f>
        <v>1697936.7870675002</v>
      </c>
      <c r="I728" s="71">
        <f t="shared" ref="I728:I757" si="25">G728+(G728*1%)</f>
        <v>2286554.8732509003</v>
      </c>
    </row>
    <row r="729" spans="1:9" ht="18" x14ac:dyDescent="0.4">
      <c r="A729" s="210">
        <v>21010104</v>
      </c>
      <c r="B729" s="269" t="s">
        <v>644</v>
      </c>
      <c r="C729" s="15"/>
      <c r="D729" s="91">
        <v>31912500</v>
      </c>
      <c r="E729" s="92" t="s">
        <v>168</v>
      </c>
      <c r="F729" s="71">
        <v>2093301.09</v>
      </c>
      <c r="G729" s="71">
        <v>2959927.74126</v>
      </c>
      <c r="H729" s="209">
        <f t="shared" ref="H729:H760" si="26">G729/12*9</f>
        <v>2219945.8059450001</v>
      </c>
      <c r="I729" s="71">
        <f t="shared" si="25"/>
        <v>2989527.0186725999</v>
      </c>
    </row>
    <row r="730" spans="1:9" ht="18" x14ac:dyDescent="0.4">
      <c r="A730" s="210">
        <v>21010105</v>
      </c>
      <c r="B730" s="269" t="s">
        <v>644</v>
      </c>
      <c r="C730" s="15"/>
      <c r="D730" s="91">
        <v>31912500</v>
      </c>
      <c r="E730" s="92" t="s">
        <v>169</v>
      </c>
      <c r="F730" s="71">
        <v>473557.5</v>
      </c>
      <c r="G730" s="71">
        <v>669610.30500000005</v>
      </c>
      <c r="H730" s="209">
        <f t="shared" si="26"/>
        <v>502207.72875000007</v>
      </c>
      <c r="I730" s="71">
        <f t="shared" si="25"/>
        <v>676306.40805000009</v>
      </c>
    </row>
    <row r="731" spans="1:9" ht="18" x14ac:dyDescent="0.4">
      <c r="A731" s="210">
        <v>21010106</v>
      </c>
      <c r="B731" s="269"/>
      <c r="C731" s="15"/>
      <c r="D731" s="93"/>
      <c r="E731" s="92" t="s">
        <v>170</v>
      </c>
      <c r="F731" s="71"/>
      <c r="G731" s="71"/>
      <c r="H731" s="209"/>
      <c r="I731" s="71"/>
    </row>
    <row r="732" spans="1:9" ht="18" x14ac:dyDescent="0.4">
      <c r="A732" s="231"/>
      <c r="B732" s="269"/>
      <c r="C732" s="15"/>
      <c r="D732" s="91"/>
      <c r="E732" s="129" t="s">
        <v>680</v>
      </c>
      <c r="F732" s="71"/>
      <c r="G732" s="71">
        <v>8206116.0599999996</v>
      </c>
      <c r="H732" s="209"/>
      <c r="I732" s="755">
        <v>12000000</v>
      </c>
    </row>
    <row r="733" spans="1:9" ht="18" x14ac:dyDescent="0.4">
      <c r="A733" s="206">
        <v>21020000</v>
      </c>
      <c r="B733" s="207"/>
      <c r="C733" s="14"/>
      <c r="D733" s="83"/>
      <c r="E733" s="84" t="s">
        <v>176</v>
      </c>
      <c r="F733" s="71"/>
      <c r="G733" s="71"/>
      <c r="H733" s="209"/>
      <c r="I733" s="71"/>
    </row>
    <row r="734" spans="1:9" ht="18" x14ac:dyDescent="0.4">
      <c r="A734" s="206">
        <v>21020300</v>
      </c>
      <c r="B734" s="207"/>
      <c r="C734" s="14"/>
      <c r="D734" s="83"/>
      <c r="E734" s="84" t="s">
        <v>192</v>
      </c>
      <c r="F734" s="71"/>
      <c r="G734" s="71"/>
      <c r="H734" s="209"/>
      <c r="I734" s="71"/>
    </row>
    <row r="735" spans="1:9" ht="18" x14ac:dyDescent="0.4">
      <c r="A735" s="210">
        <v>21020301</v>
      </c>
      <c r="B735" s="269" t="s">
        <v>644</v>
      </c>
      <c r="C735" s="15"/>
      <c r="D735" s="91">
        <v>31912500</v>
      </c>
      <c r="E735" s="129" t="s">
        <v>177</v>
      </c>
      <c r="F735" s="71">
        <v>560375.10750000004</v>
      </c>
      <c r="G735" s="71">
        <v>792370.40200500016</v>
      </c>
      <c r="H735" s="209">
        <f t="shared" si="26"/>
        <v>594277.80150375015</v>
      </c>
      <c r="I735" s="71">
        <f t="shared" si="25"/>
        <v>800294.10602505016</v>
      </c>
    </row>
    <row r="736" spans="1:9" ht="18" x14ac:dyDescent="0.4">
      <c r="A736" s="210">
        <v>21020302</v>
      </c>
      <c r="B736" s="269" t="s">
        <v>644</v>
      </c>
      <c r="C736" s="15"/>
      <c r="D736" s="91">
        <v>31912500</v>
      </c>
      <c r="E736" s="129" t="s">
        <v>178</v>
      </c>
      <c r="F736" s="71">
        <v>320214.34499999997</v>
      </c>
      <c r="G736" s="71">
        <v>452783.08383000002</v>
      </c>
      <c r="H736" s="209">
        <f t="shared" si="26"/>
        <v>339587.31287250004</v>
      </c>
      <c r="I736" s="71">
        <f t="shared" si="25"/>
        <v>457310.91466830001</v>
      </c>
    </row>
    <row r="737" spans="1:9" ht="18" x14ac:dyDescent="0.4">
      <c r="A737" s="210">
        <v>21020303</v>
      </c>
      <c r="B737" s="269" t="s">
        <v>644</v>
      </c>
      <c r="C737" s="15"/>
      <c r="D737" s="91">
        <v>31912500</v>
      </c>
      <c r="E737" s="129" t="s">
        <v>179</v>
      </c>
      <c r="F737" s="71">
        <v>20250</v>
      </c>
      <c r="G737" s="71">
        <v>28633.5</v>
      </c>
      <c r="H737" s="209">
        <f t="shared" si="26"/>
        <v>21475.125</v>
      </c>
      <c r="I737" s="71">
        <f t="shared" si="25"/>
        <v>28919.834999999999</v>
      </c>
    </row>
    <row r="738" spans="1:9" ht="18" x14ac:dyDescent="0.4">
      <c r="A738" s="210">
        <v>21020304</v>
      </c>
      <c r="B738" s="269" t="s">
        <v>644</v>
      </c>
      <c r="C738" s="15"/>
      <c r="D738" s="91">
        <v>31912500</v>
      </c>
      <c r="E738" s="129" t="s">
        <v>180</v>
      </c>
      <c r="F738" s="71">
        <v>79678.5</v>
      </c>
      <c r="G738" s="71">
        <v>112665.39899999999</v>
      </c>
      <c r="H738" s="209">
        <f t="shared" si="26"/>
        <v>84499.049249999982</v>
      </c>
      <c r="I738" s="71">
        <f t="shared" si="25"/>
        <v>113792.05299</v>
      </c>
    </row>
    <row r="739" spans="1:9" ht="18" x14ac:dyDescent="0.4">
      <c r="A739" s="210">
        <v>21020312</v>
      </c>
      <c r="B739" s="269"/>
      <c r="C739" s="15"/>
      <c r="D739" s="91"/>
      <c r="E739" s="129" t="s">
        <v>183</v>
      </c>
      <c r="F739" s="71">
        <v>0</v>
      </c>
      <c r="G739" s="71">
        <v>0</v>
      </c>
      <c r="H739" s="209">
        <f t="shared" si="26"/>
        <v>0</v>
      </c>
      <c r="I739" s="71">
        <f t="shared" si="25"/>
        <v>0</v>
      </c>
    </row>
    <row r="740" spans="1:9" ht="18" x14ac:dyDescent="0.4">
      <c r="A740" s="210">
        <v>21020315</v>
      </c>
      <c r="B740" s="269"/>
      <c r="C740" s="15"/>
      <c r="D740" s="91"/>
      <c r="E740" s="129" t="s">
        <v>186</v>
      </c>
      <c r="F740" s="71">
        <v>20840.25</v>
      </c>
      <c r="G740" s="71">
        <v>29468.113499999999</v>
      </c>
      <c r="H740" s="209">
        <f t="shared" si="26"/>
        <v>22101.085124999998</v>
      </c>
      <c r="I740" s="71">
        <f t="shared" si="25"/>
        <v>29762.794634999998</v>
      </c>
    </row>
    <row r="741" spans="1:9" ht="18" x14ac:dyDescent="0.4">
      <c r="A741" s="210">
        <v>21020314</v>
      </c>
      <c r="B741" s="269" t="s">
        <v>644</v>
      </c>
      <c r="C741" s="15"/>
      <c r="D741" s="91">
        <v>31912500</v>
      </c>
      <c r="E741" s="129" t="s">
        <v>517</v>
      </c>
      <c r="F741" s="71">
        <v>143053.5</v>
      </c>
      <c r="G741" s="71">
        <v>202277.649</v>
      </c>
      <c r="H741" s="209">
        <f t="shared" si="26"/>
        <v>151708.23675000001</v>
      </c>
      <c r="I741" s="71">
        <f t="shared" si="25"/>
        <v>204300.42548999999</v>
      </c>
    </row>
    <row r="742" spans="1:9" ht="18" x14ac:dyDescent="0.4">
      <c r="A742" s="210">
        <v>21020305</v>
      </c>
      <c r="B742" s="269"/>
      <c r="C742" s="15"/>
      <c r="D742" s="93"/>
      <c r="E742" s="129" t="s">
        <v>518</v>
      </c>
      <c r="F742" s="71">
        <v>0</v>
      </c>
      <c r="G742" s="71">
        <v>0</v>
      </c>
      <c r="H742" s="209">
        <f t="shared" si="26"/>
        <v>0</v>
      </c>
      <c r="I742" s="71">
        <f t="shared" si="25"/>
        <v>0</v>
      </c>
    </row>
    <row r="743" spans="1:9" ht="18" x14ac:dyDescent="0.4">
      <c r="A743" s="210">
        <v>21020306</v>
      </c>
      <c r="B743" s="269" t="s">
        <v>644</v>
      </c>
      <c r="C743" s="15"/>
      <c r="D743" s="91">
        <v>31912500</v>
      </c>
      <c r="E743" s="129" t="s">
        <v>519</v>
      </c>
      <c r="F743" s="71">
        <v>5670</v>
      </c>
      <c r="G743" s="71">
        <v>8017.38</v>
      </c>
      <c r="H743" s="209">
        <f t="shared" si="26"/>
        <v>6013.0349999999999</v>
      </c>
      <c r="I743" s="71">
        <f t="shared" si="25"/>
        <v>8097.5537999999997</v>
      </c>
    </row>
    <row r="744" spans="1:9" ht="18" x14ac:dyDescent="0.4">
      <c r="A744" s="206">
        <v>21020400</v>
      </c>
      <c r="B744" s="207"/>
      <c r="C744" s="14"/>
      <c r="D744" s="83"/>
      <c r="E744" s="84" t="s">
        <v>193</v>
      </c>
      <c r="F744" s="71">
        <v>0</v>
      </c>
      <c r="G744" s="71">
        <v>0</v>
      </c>
      <c r="H744" s="209">
        <f t="shared" si="26"/>
        <v>0</v>
      </c>
      <c r="I744" s="71">
        <f t="shared" si="25"/>
        <v>0</v>
      </c>
    </row>
    <row r="745" spans="1:9" ht="18" x14ac:dyDescent="0.4">
      <c r="A745" s="210">
        <v>21020401</v>
      </c>
      <c r="B745" s="269" t="s">
        <v>644</v>
      </c>
      <c r="C745" s="15"/>
      <c r="D745" s="91">
        <v>31912500</v>
      </c>
      <c r="E745" s="129" t="s">
        <v>177</v>
      </c>
      <c r="F745" s="71">
        <v>732655.38</v>
      </c>
      <c r="G745" s="71">
        <v>1035974.70732</v>
      </c>
      <c r="H745" s="209">
        <f t="shared" si="26"/>
        <v>776981.03049000003</v>
      </c>
      <c r="I745" s="71">
        <f t="shared" si="25"/>
        <v>1046334.4543932</v>
      </c>
    </row>
    <row r="746" spans="1:9" ht="18" x14ac:dyDescent="0.4">
      <c r="A746" s="210">
        <v>21020402</v>
      </c>
      <c r="B746" s="269" t="s">
        <v>644</v>
      </c>
      <c r="C746" s="15"/>
      <c r="D746" s="91">
        <v>31912500</v>
      </c>
      <c r="E746" s="129" t="s">
        <v>178</v>
      </c>
      <c r="F746" s="71">
        <v>418659.75</v>
      </c>
      <c r="G746" s="71">
        <v>591984.88650000002</v>
      </c>
      <c r="H746" s="209">
        <f t="shared" si="26"/>
        <v>443988.66487500002</v>
      </c>
      <c r="I746" s="71">
        <f t="shared" si="25"/>
        <v>597904.73536499997</v>
      </c>
    </row>
    <row r="747" spans="1:9" ht="18" x14ac:dyDescent="0.4">
      <c r="A747" s="210">
        <v>21020403</v>
      </c>
      <c r="B747" s="269" t="s">
        <v>644</v>
      </c>
      <c r="C747" s="15"/>
      <c r="D747" s="91">
        <v>31912500</v>
      </c>
      <c r="E747" s="129" t="s">
        <v>179</v>
      </c>
      <c r="F747" s="71">
        <v>51105</v>
      </c>
      <c r="G747" s="71">
        <v>72262.47</v>
      </c>
      <c r="H747" s="209">
        <f t="shared" si="26"/>
        <v>54196.852500000001</v>
      </c>
      <c r="I747" s="71">
        <f t="shared" si="25"/>
        <v>72985.094700000001</v>
      </c>
    </row>
    <row r="748" spans="1:9" ht="18" x14ac:dyDescent="0.4">
      <c r="A748" s="210">
        <v>21020404</v>
      </c>
      <c r="B748" s="269" t="s">
        <v>644</v>
      </c>
      <c r="C748" s="15"/>
      <c r="D748" s="91">
        <v>31912500</v>
      </c>
      <c r="E748" s="129" t="s">
        <v>180</v>
      </c>
      <c r="F748" s="71">
        <v>103164.30750000001</v>
      </c>
      <c r="G748" s="71">
        <v>145874.33080500001</v>
      </c>
      <c r="H748" s="209">
        <f t="shared" si="26"/>
        <v>109405.74810375</v>
      </c>
      <c r="I748" s="71">
        <f t="shared" si="25"/>
        <v>147333.07411305001</v>
      </c>
    </row>
    <row r="749" spans="1:9" ht="18" x14ac:dyDescent="0.4">
      <c r="A749" s="210">
        <v>21020412</v>
      </c>
      <c r="B749" s="269"/>
      <c r="C749" s="15"/>
      <c r="D749" s="91"/>
      <c r="E749" s="129" t="s">
        <v>183</v>
      </c>
      <c r="F749" s="71">
        <v>0</v>
      </c>
      <c r="G749" s="71">
        <v>0</v>
      </c>
      <c r="H749" s="209">
        <f t="shared" si="26"/>
        <v>0</v>
      </c>
      <c r="I749" s="71">
        <f t="shared" si="25"/>
        <v>0</v>
      </c>
    </row>
    <row r="750" spans="1:9" ht="18" x14ac:dyDescent="0.4">
      <c r="A750" s="210">
        <v>21020415</v>
      </c>
      <c r="B750" s="269" t="s">
        <v>644</v>
      </c>
      <c r="C750" s="15"/>
      <c r="D750" s="91">
        <v>31912500</v>
      </c>
      <c r="E750" s="129" t="s">
        <v>186</v>
      </c>
      <c r="F750" s="71">
        <v>266664.10499999998</v>
      </c>
      <c r="G750" s="71">
        <v>377063.04447000002</v>
      </c>
      <c r="H750" s="209">
        <f t="shared" si="26"/>
        <v>282797.2833525</v>
      </c>
      <c r="I750" s="71">
        <f t="shared" si="25"/>
        <v>380833.67491470004</v>
      </c>
    </row>
    <row r="751" spans="1:9" ht="18" x14ac:dyDescent="0.4">
      <c r="A751" s="206">
        <v>21020500</v>
      </c>
      <c r="B751" s="207"/>
      <c r="C751" s="14"/>
      <c r="D751" s="83"/>
      <c r="E751" s="84" t="s">
        <v>194</v>
      </c>
      <c r="F751" s="71">
        <v>0</v>
      </c>
      <c r="G751" s="71">
        <v>0</v>
      </c>
      <c r="H751" s="209">
        <f t="shared" si="26"/>
        <v>0</v>
      </c>
      <c r="I751" s="71">
        <f t="shared" si="25"/>
        <v>0</v>
      </c>
    </row>
    <row r="752" spans="1:9" ht="18" x14ac:dyDescent="0.4">
      <c r="A752" s="210">
        <v>21020501</v>
      </c>
      <c r="B752" s="269" t="s">
        <v>644</v>
      </c>
      <c r="C752" s="15"/>
      <c r="D752" s="91">
        <v>31912500</v>
      </c>
      <c r="E752" s="129" t="s">
        <v>177</v>
      </c>
      <c r="F752" s="71">
        <v>126460.4325</v>
      </c>
      <c r="G752" s="71">
        <v>178815.05155500001</v>
      </c>
      <c r="H752" s="209">
        <f t="shared" si="26"/>
        <v>134111.28866625001</v>
      </c>
      <c r="I752" s="71">
        <f t="shared" si="25"/>
        <v>180603.20207055</v>
      </c>
    </row>
    <row r="753" spans="1:9" ht="18" x14ac:dyDescent="0.4">
      <c r="A753" s="276">
        <v>21020502</v>
      </c>
      <c r="B753" s="269" t="s">
        <v>644</v>
      </c>
      <c r="C753" s="17"/>
      <c r="D753" s="91">
        <v>31912500</v>
      </c>
      <c r="E753" s="129" t="s">
        <v>178</v>
      </c>
      <c r="F753" s="71">
        <v>72263.107499999998</v>
      </c>
      <c r="G753" s="71">
        <v>102180.03400499999</v>
      </c>
      <c r="H753" s="209">
        <f t="shared" si="26"/>
        <v>76635.025503749988</v>
      </c>
      <c r="I753" s="71">
        <f t="shared" si="25"/>
        <v>103201.83434505</v>
      </c>
    </row>
    <row r="754" spans="1:9" ht="18" x14ac:dyDescent="0.4">
      <c r="A754" s="276">
        <v>21020503</v>
      </c>
      <c r="B754" s="269" t="s">
        <v>644</v>
      </c>
      <c r="C754" s="17"/>
      <c r="D754" s="91">
        <v>31912500</v>
      </c>
      <c r="E754" s="129" t="s">
        <v>179</v>
      </c>
      <c r="F754" s="71">
        <v>12150</v>
      </c>
      <c r="G754" s="71">
        <v>17180.099999999999</v>
      </c>
      <c r="H754" s="209">
        <f t="shared" si="26"/>
        <v>12885.074999999999</v>
      </c>
      <c r="I754" s="71">
        <f t="shared" si="25"/>
        <v>17351.900999999998</v>
      </c>
    </row>
    <row r="755" spans="1:9" ht="18" x14ac:dyDescent="0.4">
      <c r="A755" s="276">
        <v>21020504</v>
      </c>
      <c r="B755" s="269" t="s">
        <v>644</v>
      </c>
      <c r="C755" s="17"/>
      <c r="D755" s="91">
        <v>31912500</v>
      </c>
      <c r="E755" s="129" t="s">
        <v>180</v>
      </c>
      <c r="F755" s="71">
        <v>18065.25</v>
      </c>
      <c r="G755" s="71">
        <v>25544.263499999997</v>
      </c>
      <c r="H755" s="209">
        <f t="shared" si="26"/>
        <v>19158.197624999997</v>
      </c>
      <c r="I755" s="71">
        <f t="shared" si="25"/>
        <v>25799.706134999997</v>
      </c>
    </row>
    <row r="756" spans="1:9" ht="18" x14ac:dyDescent="0.4">
      <c r="A756" s="276">
        <v>21020512</v>
      </c>
      <c r="B756" s="269"/>
      <c r="C756" s="17"/>
      <c r="D756" s="91"/>
      <c r="E756" s="129" t="s">
        <v>183</v>
      </c>
      <c r="F756" s="71">
        <v>0</v>
      </c>
      <c r="G756" s="71">
        <v>0</v>
      </c>
      <c r="H756" s="209">
        <f t="shared" si="26"/>
        <v>0</v>
      </c>
      <c r="I756" s="71">
        <f t="shared" si="25"/>
        <v>0</v>
      </c>
    </row>
    <row r="757" spans="1:9" ht="18" x14ac:dyDescent="0.4">
      <c r="A757" s="276">
        <v>21020515</v>
      </c>
      <c r="B757" s="269" t="s">
        <v>644</v>
      </c>
      <c r="C757" s="17"/>
      <c r="D757" s="91">
        <v>31912500</v>
      </c>
      <c r="E757" s="129" t="s">
        <v>186</v>
      </c>
      <c r="F757" s="71">
        <v>16373.369999999999</v>
      </c>
      <c r="G757" s="71">
        <v>23151.945180000002</v>
      </c>
      <c r="H757" s="209">
        <f t="shared" si="26"/>
        <v>17363.958885</v>
      </c>
      <c r="I757" s="71">
        <f t="shared" si="25"/>
        <v>23383.464631800001</v>
      </c>
    </row>
    <row r="758" spans="1:9" ht="18" x14ac:dyDescent="0.4">
      <c r="A758" s="214">
        <v>21020600</v>
      </c>
      <c r="B758" s="215"/>
      <c r="C758" s="16"/>
      <c r="D758" s="91"/>
      <c r="E758" s="84" t="s">
        <v>195</v>
      </c>
      <c r="F758" s="70">
        <v>0</v>
      </c>
      <c r="G758" s="71"/>
      <c r="H758" s="209">
        <f t="shared" si="26"/>
        <v>0</v>
      </c>
      <c r="I758" s="71"/>
    </row>
    <row r="759" spans="1:9" ht="18" x14ac:dyDescent="0.4">
      <c r="A759" s="287">
        <v>21020307</v>
      </c>
      <c r="B759" s="269" t="s">
        <v>644</v>
      </c>
      <c r="C759" s="17"/>
      <c r="D759" s="91">
        <v>31912500</v>
      </c>
      <c r="E759" s="288" t="s">
        <v>686</v>
      </c>
      <c r="F759" s="70">
        <v>750000</v>
      </c>
      <c r="G759" s="71">
        <v>1000000</v>
      </c>
      <c r="H759" s="209">
        <f t="shared" si="26"/>
        <v>750000</v>
      </c>
      <c r="I759" s="71">
        <v>1000000</v>
      </c>
    </row>
    <row r="760" spans="1:9" ht="18" x14ac:dyDescent="0.4">
      <c r="A760" s="216">
        <v>21020605</v>
      </c>
      <c r="B760" s="269"/>
      <c r="C760" s="17"/>
      <c r="D760" s="91"/>
      <c r="E760" s="289" t="s">
        <v>198</v>
      </c>
      <c r="F760" s="76">
        <v>0</v>
      </c>
      <c r="G760" s="71"/>
      <c r="H760" s="209">
        <f t="shared" si="26"/>
        <v>0</v>
      </c>
      <c r="I760" s="71"/>
    </row>
    <row r="761" spans="1:9" ht="18" x14ac:dyDescent="0.4">
      <c r="A761" s="219">
        <v>22010100</v>
      </c>
      <c r="B761" s="269"/>
      <c r="C761" s="18"/>
      <c r="D761" s="220"/>
      <c r="E761" s="153" t="s">
        <v>202</v>
      </c>
      <c r="F761" s="70"/>
      <c r="G761" s="71"/>
      <c r="H761" s="70"/>
      <c r="I761" s="71"/>
    </row>
    <row r="762" spans="1:9" ht="18" x14ac:dyDescent="0.4">
      <c r="A762" s="720">
        <v>22010100</v>
      </c>
      <c r="B762" s="721" t="s">
        <v>784</v>
      </c>
      <c r="C762" s="50"/>
      <c r="D762" s="626"/>
      <c r="E762" s="725" t="s">
        <v>878</v>
      </c>
      <c r="F762" s="723"/>
      <c r="G762" s="95">
        <v>6300000</v>
      </c>
      <c r="H762" s="208">
        <v>500000</v>
      </c>
      <c r="I762" s="95">
        <v>0</v>
      </c>
    </row>
    <row r="763" spans="1:9" ht="18" x14ac:dyDescent="0.4">
      <c r="A763" s="219">
        <v>22020000</v>
      </c>
      <c r="B763" s="220"/>
      <c r="C763" s="18"/>
      <c r="D763" s="91"/>
      <c r="E763" s="153" t="s">
        <v>203</v>
      </c>
      <c r="F763" s="76"/>
      <c r="G763" s="71"/>
      <c r="H763" s="76"/>
      <c r="I763" s="71"/>
    </row>
    <row r="764" spans="1:9" ht="18" x14ac:dyDescent="0.4">
      <c r="A764" s="219">
        <v>22020100</v>
      </c>
      <c r="B764" s="220"/>
      <c r="C764" s="18"/>
      <c r="D764" s="91"/>
      <c r="E764" s="153" t="s">
        <v>204</v>
      </c>
      <c r="F764" s="76"/>
      <c r="G764" s="71"/>
      <c r="H764" s="76"/>
      <c r="I764" s="71"/>
    </row>
    <row r="765" spans="1:9" ht="18" x14ac:dyDescent="0.4">
      <c r="A765" s="37">
        <v>22020101</v>
      </c>
      <c r="B765" s="269" t="s">
        <v>646</v>
      </c>
      <c r="C765" s="6"/>
      <c r="D765" s="91">
        <v>31912500</v>
      </c>
      <c r="E765" s="290" t="s">
        <v>205</v>
      </c>
      <c r="F765" s="76"/>
      <c r="G765" s="71"/>
      <c r="H765" s="76"/>
      <c r="I765" s="71"/>
    </row>
    <row r="766" spans="1:9" ht="18" x14ac:dyDescent="0.4">
      <c r="A766" s="37">
        <v>22020102</v>
      </c>
      <c r="B766" s="269"/>
      <c r="C766" s="6"/>
      <c r="D766" s="91"/>
      <c r="E766" s="290" t="s">
        <v>206</v>
      </c>
      <c r="F766" s="76"/>
      <c r="G766" s="71">
        <v>100000</v>
      </c>
      <c r="H766" s="76"/>
      <c r="I766" s="71">
        <v>100000</v>
      </c>
    </row>
    <row r="767" spans="1:9" ht="18" x14ac:dyDescent="0.4">
      <c r="A767" s="37">
        <v>22020103</v>
      </c>
      <c r="B767" s="269"/>
      <c r="C767" s="6"/>
      <c r="D767" s="91"/>
      <c r="E767" s="290" t="s">
        <v>207</v>
      </c>
      <c r="F767" s="76"/>
      <c r="G767" s="71"/>
      <c r="H767" s="76"/>
      <c r="I767" s="71"/>
    </row>
    <row r="768" spans="1:9" ht="18" x14ac:dyDescent="0.4">
      <c r="A768" s="37">
        <v>22020104</v>
      </c>
      <c r="B768" s="269"/>
      <c r="C768" s="6"/>
      <c r="D768" s="91"/>
      <c r="E768" s="290" t="s">
        <v>208</v>
      </c>
      <c r="F768" s="76"/>
      <c r="G768" s="71"/>
      <c r="H768" s="76"/>
      <c r="I768" s="71"/>
    </row>
    <row r="769" spans="1:9" ht="18" x14ac:dyDescent="0.4">
      <c r="A769" s="219">
        <v>22020300</v>
      </c>
      <c r="B769" s="220"/>
      <c r="C769" s="18"/>
      <c r="D769" s="91"/>
      <c r="E769" s="153" t="s">
        <v>212</v>
      </c>
      <c r="F769" s="76"/>
      <c r="G769" s="71"/>
      <c r="H769" s="76"/>
      <c r="I769" s="71"/>
    </row>
    <row r="770" spans="1:9" ht="36" x14ac:dyDescent="0.4">
      <c r="A770" s="190">
        <v>22020311</v>
      </c>
      <c r="B770" s="169" t="s">
        <v>644</v>
      </c>
      <c r="C770" s="6"/>
      <c r="D770" s="91">
        <v>31912500</v>
      </c>
      <c r="E770" s="218" t="s">
        <v>446</v>
      </c>
      <c r="F770" s="76">
        <v>26750000</v>
      </c>
      <c r="G770" s="71">
        <v>100000000</v>
      </c>
      <c r="H770" s="76">
        <v>43286539.399999999</v>
      </c>
      <c r="I770" s="71">
        <v>100000000</v>
      </c>
    </row>
    <row r="771" spans="1:9" s="175" customFormat="1" ht="21" customHeight="1" x14ac:dyDescent="0.35">
      <c r="A771" s="190">
        <v>22020313</v>
      </c>
      <c r="B771" s="269" t="s">
        <v>644</v>
      </c>
      <c r="C771" s="6"/>
      <c r="D771" s="91">
        <v>31912500</v>
      </c>
      <c r="E771" s="218" t="s">
        <v>221</v>
      </c>
      <c r="F771" s="76">
        <v>3899000</v>
      </c>
      <c r="G771" s="71">
        <v>10000000</v>
      </c>
      <c r="H771" s="76">
        <v>5000000</v>
      </c>
      <c r="I771" s="71">
        <v>10000000</v>
      </c>
    </row>
    <row r="772" spans="1:9" ht="18" x14ac:dyDescent="0.4">
      <c r="A772" s="219">
        <v>22021000</v>
      </c>
      <c r="B772" s="220"/>
      <c r="C772" s="18"/>
      <c r="D772" s="91"/>
      <c r="E772" s="221" t="s">
        <v>338</v>
      </c>
      <c r="F772" s="76"/>
      <c r="G772" s="71"/>
      <c r="H772" s="76"/>
      <c r="I772" s="71"/>
    </row>
    <row r="773" spans="1:9" ht="18" x14ac:dyDescent="0.4">
      <c r="A773" s="190">
        <v>22021003</v>
      </c>
      <c r="B773" s="269"/>
      <c r="C773" s="6"/>
      <c r="D773" s="91"/>
      <c r="E773" s="129" t="s">
        <v>249</v>
      </c>
      <c r="F773" s="76"/>
      <c r="G773" s="71"/>
      <c r="H773" s="76"/>
      <c r="I773" s="71"/>
    </row>
    <row r="774" spans="1:9" ht="18" x14ac:dyDescent="0.4">
      <c r="A774" s="190">
        <v>22021005</v>
      </c>
      <c r="B774" s="269" t="s">
        <v>644</v>
      </c>
      <c r="C774" s="6"/>
      <c r="D774" s="91">
        <v>31912500</v>
      </c>
      <c r="E774" s="129" t="s">
        <v>251</v>
      </c>
      <c r="F774" s="76"/>
      <c r="G774" s="71"/>
      <c r="H774" s="76"/>
      <c r="I774" s="71"/>
    </row>
    <row r="775" spans="1:9" ht="18" x14ac:dyDescent="0.4">
      <c r="A775" s="190">
        <v>22021007</v>
      </c>
      <c r="B775" s="269" t="s">
        <v>644</v>
      </c>
      <c r="C775" s="6"/>
      <c r="D775" s="91">
        <v>31912500</v>
      </c>
      <c r="E775" s="129" t="s">
        <v>252</v>
      </c>
      <c r="F775" s="76">
        <v>9181000</v>
      </c>
      <c r="G775" s="71">
        <v>70000000</v>
      </c>
      <c r="H775" s="76">
        <v>6783000</v>
      </c>
      <c r="I775" s="71">
        <v>70000000</v>
      </c>
    </row>
    <row r="776" spans="1:9" ht="18" x14ac:dyDescent="0.4">
      <c r="A776" s="190">
        <v>22021015</v>
      </c>
      <c r="B776" s="269" t="s">
        <v>644</v>
      </c>
      <c r="C776" s="6"/>
      <c r="D776" s="91">
        <v>31912500</v>
      </c>
      <c r="E776" s="129" t="s">
        <v>257</v>
      </c>
      <c r="F776" s="76">
        <v>14300000</v>
      </c>
      <c r="G776" s="71">
        <v>15000000</v>
      </c>
      <c r="H776" s="76">
        <v>4000000</v>
      </c>
      <c r="I776" s="71">
        <v>15000000</v>
      </c>
    </row>
    <row r="777" spans="1:9" ht="18" x14ac:dyDescent="0.4">
      <c r="A777" s="190">
        <v>22021017</v>
      </c>
      <c r="B777" s="269"/>
      <c r="C777" s="6"/>
      <c r="D777" s="91"/>
      <c r="E777" s="129" t="s">
        <v>661</v>
      </c>
      <c r="F777" s="76">
        <v>3560000</v>
      </c>
      <c r="G777" s="71">
        <v>5000000</v>
      </c>
      <c r="H777" s="76">
        <v>470000</v>
      </c>
      <c r="I777" s="71">
        <v>5000000</v>
      </c>
    </row>
    <row r="778" spans="1:9" ht="18" x14ac:dyDescent="0.4">
      <c r="A778" s="257">
        <v>220206</v>
      </c>
      <c r="B778" s="269"/>
      <c r="C778" s="6"/>
      <c r="D778" s="91"/>
      <c r="E778" s="258" t="s">
        <v>687</v>
      </c>
      <c r="F778" s="76"/>
      <c r="G778" s="70"/>
      <c r="H778" s="76"/>
      <c r="I778" s="70"/>
    </row>
    <row r="779" spans="1:9" ht="18" x14ac:dyDescent="0.4">
      <c r="A779" s="763">
        <v>22020606</v>
      </c>
      <c r="B779" s="269" t="s">
        <v>644</v>
      </c>
      <c r="C779" s="6"/>
      <c r="D779" s="91">
        <v>31912500</v>
      </c>
      <c r="E779" s="291" t="s">
        <v>688</v>
      </c>
      <c r="F779" s="76">
        <v>10140000</v>
      </c>
      <c r="G779" s="135">
        <v>150000000</v>
      </c>
      <c r="H779" s="76">
        <v>12000000</v>
      </c>
      <c r="I779" s="764">
        <v>110000000</v>
      </c>
    </row>
    <row r="780" spans="1:9" ht="18" x14ac:dyDescent="0.4">
      <c r="A780" s="219">
        <v>22040000</v>
      </c>
      <c r="B780" s="220"/>
      <c r="C780" s="18"/>
      <c r="D780" s="79"/>
      <c r="E780" s="153" t="s">
        <v>261</v>
      </c>
      <c r="F780" s="76"/>
      <c r="G780" s="71"/>
      <c r="H780" s="76"/>
      <c r="I780" s="71"/>
    </row>
    <row r="781" spans="1:9" ht="18" x14ac:dyDescent="0.4">
      <c r="A781" s="219">
        <v>22040100</v>
      </c>
      <c r="B781" s="220"/>
      <c r="C781" s="18"/>
      <c r="D781" s="79"/>
      <c r="E781" s="153" t="s">
        <v>262</v>
      </c>
      <c r="F781" s="76"/>
      <c r="G781" s="71"/>
      <c r="H781" s="76"/>
      <c r="I781" s="71"/>
    </row>
    <row r="782" spans="1:9" ht="18.5" thickBot="1" x14ac:dyDescent="0.45">
      <c r="A782" s="456">
        <v>22040109</v>
      </c>
      <c r="B782" s="420" t="s">
        <v>644</v>
      </c>
      <c r="C782" s="41"/>
      <c r="D782" s="331">
        <v>31912500</v>
      </c>
      <c r="E782" s="138" t="s">
        <v>434</v>
      </c>
      <c r="F782" s="77">
        <v>2663222</v>
      </c>
      <c r="G782" s="78">
        <v>30000000</v>
      </c>
      <c r="H782" s="77">
        <v>47862000</v>
      </c>
      <c r="I782" s="78">
        <v>30000000</v>
      </c>
    </row>
    <row r="783" spans="1:9" ht="18.5" thickBot="1" x14ac:dyDescent="0.45">
      <c r="A783" s="450"/>
      <c r="B783" s="451"/>
      <c r="C783" s="452"/>
      <c r="D783" s="172"/>
      <c r="E783" s="466" t="s">
        <v>164</v>
      </c>
      <c r="F783" s="468">
        <f>SUM(F728:F760)</f>
        <v>7885572.9299999997</v>
      </c>
      <c r="G783" s="468">
        <f>SUM(G728:G762)</f>
        <v>25595816.183020007</v>
      </c>
      <c r="H783" s="468">
        <f>SUM(H728:H760)</f>
        <v>8317275.0922650015</v>
      </c>
      <c r="I783" s="468">
        <f>SUM(I728:I762)</f>
        <v>23190597.124250203</v>
      </c>
    </row>
    <row r="784" spans="1:9" ht="18.5" thickBot="1" x14ac:dyDescent="0.45">
      <c r="A784" s="445"/>
      <c r="B784" s="446"/>
      <c r="C784" s="447"/>
      <c r="D784" s="446"/>
      <c r="E784" s="464" t="s">
        <v>203</v>
      </c>
      <c r="F784" s="465">
        <f>SUM(F765:F782)</f>
        <v>70493222</v>
      </c>
      <c r="G784" s="465">
        <f>SUM(G765:G782)</f>
        <v>380100000</v>
      </c>
      <c r="H784" s="465">
        <f>SUM(H765:H782)</f>
        <v>119401539.40000001</v>
      </c>
      <c r="I784" s="465">
        <f>SUM(I765:I782)</f>
        <v>340100000</v>
      </c>
    </row>
    <row r="785" spans="1:9" ht="18.5" thickBot="1" x14ac:dyDescent="0.45">
      <c r="A785" s="273"/>
      <c r="B785" s="223"/>
      <c r="C785" s="32"/>
      <c r="D785" s="224"/>
      <c r="E785" s="173" t="s">
        <v>296</v>
      </c>
      <c r="F785" s="278">
        <f>F783+F784</f>
        <v>78378794.930000007</v>
      </c>
      <c r="G785" s="278">
        <f>G783+G784</f>
        <v>405695816.18302</v>
      </c>
      <c r="H785" s="278">
        <f>H783+H784</f>
        <v>127718814.492265</v>
      </c>
      <c r="I785" s="278">
        <f>I783+I784</f>
        <v>363290597.12425017</v>
      </c>
    </row>
    <row r="786" spans="1:9" ht="21.75" customHeight="1" x14ac:dyDescent="0.45">
      <c r="A786" s="918" t="s">
        <v>845</v>
      </c>
      <c r="B786" s="919"/>
      <c r="C786" s="919"/>
      <c r="D786" s="919"/>
      <c r="E786" s="919"/>
      <c r="F786" s="919"/>
      <c r="G786" s="919"/>
      <c r="H786" s="919"/>
      <c r="I786" s="920"/>
    </row>
    <row r="787" spans="1:9" ht="18" x14ac:dyDescent="0.4">
      <c r="A787" s="909" t="s">
        <v>485</v>
      </c>
      <c r="B787" s="910"/>
      <c r="C787" s="910"/>
      <c r="D787" s="910"/>
      <c r="E787" s="910"/>
      <c r="F787" s="910"/>
      <c r="G787" s="910"/>
      <c r="H787" s="910"/>
      <c r="I787" s="911"/>
    </row>
    <row r="788" spans="1:9" ht="22.5" x14ac:dyDescent="0.45">
      <c r="A788" s="912" t="s">
        <v>952</v>
      </c>
      <c r="B788" s="913"/>
      <c r="C788" s="913"/>
      <c r="D788" s="913"/>
      <c r="E788" s="913"/>
      <c r="F788" s="913"/>
      <c r="G788" s="913"/>
      <c r="H788" s="913"/>
      <c r="I788" s="914"/>
    </row>
    <row r="789" spans="1:9" ht="28.5" customHeight="1" thickBot="1" x14ac:dyDescent="0.45">
      <c r="A789" s="915" t="s">
        <v>279</v>
      </c>
      <c r="B789" s="916"/>
      <c r="C789" s="916"/>
      <c r="D789" s="916"/>
      <c r="E789" s="916"/>
      <c r="F789" s="916"/>
      <c r="G789" s="916"/>
      <c r="H789" s="916"/>
      <c r="I789" s="917"/>
    </row>
    <row r="790" spans="1:9" ht="18.75" customHeight="1" thickBot="1" x14ac:dyDescent="0.45">
      <c r="A790" s="933" t="s">
        <v>395</v>
      </c>
      <c r="B790" s="934"/>
      <c r="C790" s="934"/>
      <c r="D790" s="934"/>
      <c r="E790" s="934"/>
      <c r="F790" s="934"/>
      <c r="G790" s="934"/>
      <c r="H790" s="934"/>
      <c r="I790" s="935"/>
    </row>
    <row r="791" spans="1:9" ht="36.5" thickBot="1" x14ac:dyDescent="0.45">
      <c r="A791" s="4" t="s">
        <v>463</v>
      </c>
      <c r="B791" s="286" t="s">
        <v>456</v>
      </c>
      <c r="C791" s="4" t="s">
        <v>452</v>
      </c>
      <c r="D791" s="286" t="s">
        <v>455</v>
      </c>
      <c r="E791" s="185" t="s">
        <v>1</v>
      </c>
      <c r="F791" s="80" t="s">
        <v>853</v>
      </c>
      <c r="G791" s="80" t="s">
        <v>883</v>
      </c>
      <c r="H791" s="80" t="s">
        <v>884</v>
      </c>
      <c r="I791" s="80" t="s">
        <v>957</v>
      </c>
    </row>
    <row r="792" spans="1:9" ht="18" x14ac:dyDescent="0.4">
      <c r="A792" s="227">
        <v>20000000</v>
      </c>
      <c r="B792" s="228"/>
      <c r="C792" s="20"/>
      <c r="D792" s="228"/>
      <c r="E792" s="111" t="s">
        <v>163</v>
      </c>
      <c r="F792" s="229"/>
      <c r="G792" s="229"/>
      <c r="H792" s="229"/>
      <c r="I792" s="230"/>
    </row>
    <row r="793" spans="1:9" ht="18" x14ac:dyDescent="0.4">
      <c r="A793" s="206">
        <v>21000000</v>
      </c>
      <c r="B793" s="207"/>
      <c r="C793" s="14"/>
      <c r="D793" s="207"/>
      <c r="E793" s="84" t="s">
        <v>164</v>
      </c>
      <c r="F793" s="208"/>
      <c r="G793" s="208"/>
      <c r="H793" s="208"/>
      <c r="I793" s="209"/>
    </row>
    <row r="794" spans="1:9" ht="18" x14ac:dyDescent="0.4">
      <c r="A794" s="206">
        <v>21010000</v>
      </c>
      <c r="B794" s="207"/>
      <c r="C794" s="14"/>
      <c r="D794" s="207"/>
      <c r="E794" s="84" t="s">
        <v>165</v>
      </c>
      <c r="F794" s="208"/>
      <c r="G794" s="208"/>
      <c r="H794" s="208"/>
      <c r="I794" s="209"/>
    </row>
    <row r="795" spans="1:9" ht="18" x14ac:dyDescent="0.4">
      <c r="A795" s="210">
        <v>21010103</v>
      </c>
      <c r="B795" s="269" t="s">
        <v>644</v>
      </c>
      <c r="C795" s="15"/>
      <c r="D795" s="91">
        <v>31912500</v>
      </c>
      <c r="E795" s="92" t="s">
        <v>167</v>
      </c>
      <c r="F795" s="71">
        <v>1140747.3900000001</v>
      </c>
      <c r="G795" s="71">
        <v>1613016.8094599999</v>
      </c>
      <c r="H795" s="209">
        <f>G795/12*9</f>
        <v>1209762.6070949999</v>
      </c>
      <c r="I795" s="71">
        <f>G795+(G795/100*1)</f>
        <v>1629146.9775546</v>
      </c>
    </row>
    <row r="796" spans="1:9" ht="18" x14ac:dyDescent="0.4">
      <c r="A796" s="210">
        <v>21010104</v>
      </c>
      <c r="B796" s="269" t="s">
        <v>644</v>
      </c>
      <c r="C796" s="15"/>
      <c r="D796" s="91">
        <v>31912500</v>
      </c>
      <c r="E796" s="92" t="s">
        <v>168</v>
      </c>
      <c r="F796" s="71">
        <v>495988.92000000004</v>
      </c>
      <c r="G796" s="71">
        <v>701328.33288</v>
      </c>
      <c r="H796" s="209">
        <f t="shared" ref="H796:H827" si="27">G796/12*9</f>
        <v>525996.24965999997</v>
      </c>
      <c r="I796" s="71">
        <f t="shared" ref="I796:I824" si="28">G796+(G796/100*1)</f>
        <v>708341.6162088</v>
      </c>
    </row>
    <row r="797" spans="1:9" ht="18" x14ac:dyDescent="0.4">
      <c r="A797" s="210">
        <v>21010105</v>
      </c>
      <c r="B797" s="269" t="s">
        <v>644</v>
      </c>
      <c r="C797" s="15"/>
      <c r="D797" s="91">
        <v>31912500</v>
      </c>
      <c r="E797" s="92" t="s">
        <v>169</v>
      </c>
      <c r="F797" s="71">
        <v>461299.26</v>
      </c>
      <c r="G797" s="71">
        <v>652277.15364000003</v>
      </c>
      <c r="H797" s="209">
        <f t="shared" si="27"/>
        <v>489207.86523</v>
      </c>
      <c r="I797" s="71">
        <f t="shared" si="28"/>
        <v>658799.92517639999</v>
      </c>
    </row>
    <row r="798" spans="1:9" ht="18" x14ac:dyDescent="0.4">
      <c r="A798" s="210">
        <v>21010106</v>
      </c>
      <c r="B798" s="269"/>
      <c r="C798" s="15"/>
      <c r="D798" s="91"/>
      <c r="E798" s="92" t="s">
        <v>170</v>
      </c>
      <c r="F798" s="71">
        <v>0</v>
      </c>
      <c r="G798" s="71">
        <v>0</v>
      </c>
      <c r="H798" s="209">
        <f t="shared" si="27"/>
        <v>0</v>
      </c>
      <c r="I798" s="71">
        <f t="shared" si="28"/>
        <v>0</v>
      </c>
    </row>
    <row r="799" spans="1:9" ht="18" x14ac:dyDescent="0.4">
      <c r="A799" s="231"/>
      <c r="B799" s="169"/>
      <c r="C799" s="15"/>
      <c r="D799" s="91"/>
      <c r="E799" s="129" t="s">
        <v>680</v>
      </c>
      <c r="F799" s="71">
        <v>0</v>
      </c>
      <c r="G799" s="71">
        <v>5099394.0999999996</v>
      </c>
      <c r="H799" s="209">
        <v>0</v>
      </c>
      <c r="I799" s="755">
        <v>2400000</v>
      </c>
    </row>
    <row r="800" spans="1:9" s="175" customFormat="1" ht="18" x14ac:dyDescent="0.35">
      <c r="A800" s="206">
        <v>21020000</v>
      </c>
      <c r="B800" s="207"/>
      <c r="C800" s="14"/>
      <c r="D800" s="207"/>
      <c r="E800" s="84" t="s">
        <v>176</v>
      </c>
      <c r="F800" s="71">
        <v>0</v>
      </c>
      <c r="G800" s="71">
        <v>0</v>
      </c>
      <c r="H800" s="209">
        <f t="shared" si="27"/>
        <v>0</v>
      </c>
      <c r="I800" s="71">
        <f t="shared" si="28"/>
        <v>0</v>
      </c>
    </row>
    <row r="801" spans="1:9" ht="18" x14ac:dyDescent="0.4">
      <c r="A801" s="206">
        <v>21020300</v>
      </c>
      <c r="B801" s="207"/>
      <c r="C801" s="14"/>
      <c r="D801" s="207"/>
      <c r="E801" s="84" t="s">
        <v>192</v>
      </c>
      <c r="F801" s="71">
        <v>0</v>
      </c>
      <c r="G801" s="71">
        <v>0</v>
      </c>
      <c r="H801" s="209">
        <f t="shared" si="27"/>
        <v>0</v>
      </c>
      <c r="I801" s="71">
        <f t="shared" si="28"/>
        <v>0</v>
      </c>
    </row>
    <row r="802" spans="1:9" ht="18" x14ac:dyDescent="0.4">
      <c r="A802" s="210">
        <v>21020301</v>
      </c>
      <c r="B802" s="269" t="s">
        <v>644</v>
      </c>
      <c r="C802" s="15"/>
      <c r="D802" s="91">
        <v>31912500</v>
      </c>
      <c r="E802" s="129" t="s">
        <v>177</v>
      </c>
      <c r="F802" s="71">
        <v>399261.58500000002</v>
      </c>
      <c r="G802" s="71">
        <v>564555.88118999999</v>
      </c>
      <c r="H802" s="209">
        <f t="shared" si="27"/>
        <v>423416.91089250002</v>
      </c>
      <c r="I802" s="71">
        <f t="shared" si="28"/>
        <v>570201.44000189996</v>
      </c>
    </row>
    <row r="803" spans="1:9" ht="18" x14ac:dyDescent="0.4">
      <c r="A803" s="210">
        <v>21020302</v>
      </c>
      <c r="B803" s="269" t="s">
        <v>644</v>
      </c>
      <c r="C803" s="15"/>
      <c r="D803" s="91">
        <v>31912500</v>
      </c>
      <c r="E803" s="129" t="s">
        <v>178</v>
      </c>
      <c r="F803" s="71">
        <v>228149.47499999998</v>
      </c>
      <c r="G803" s="71">
        <v>322603.35765000002</v>
      </c>
      <c r="H803" s="209">
        <f t="shared" si="27"/>
        <v>241952.51823750001</v>
      </c>
      <c r="I803" s="71">
        <f t="shared" si="28"/>
        <v>325829.39122650004</v>
      </c>
    </row>
    <row r="804" spans="1:9" ht="18" x14ac:dyDescent="0.4">
      <c r="A804" s="210">
        <v>21020303</v>
      </c>
      <c r="B804" s="269" t="s">
        <v>644</v>
      </c>
      <c r="C804" s="15"/>
      <c r="D804" s="91">
        <v>31912500</v>
      </c>
      <c r="E804" s="129" t="s">
        <v>179</v>
      </c>
      <c r="F804" s="71">
        <v>13770</v>
      </c>
      <c r="G804" s="71">
        <v>19470.78</v>
      </c>
      <c r="H804" s="209">
        <f t="shared" si="27"/>
        <v>14603.084999999999</v>
      </c>
      <c r="I804" s="71">
        <f t="shared" si="28"/>
        <v>19665.487799999999</v>
      </c>
    </row>
    <row r="805" spans="1:9" ht="18" x14ac:dyDescent="0.4">
      <c r="A805" s="210">
        <v>21020304</v>
      </c>
      <c r="B805" s="269" t="s">
        <v>644</v>
      </c>
      <c r="C805" s="15"/>
      <c r="D805" s="91">
        <v>31912500</v>
      </c>
      <c r="E805" s="129" t="s">
        <v>180</v>
      </c>
      <c r="F805" s="71">
        <v>57037.372499999998</v>
      </c>
      <c r="G805" s="71">
        <v>80650.844714999999</v>
      </c>
      <c r="H805" s="209">
        <f t="shared" si="27"/>
        <v>60488.133536249996</v>
      </c>
      <c r="I805" s="71">
        <f t="shared" si="28"/>
        <v>81457.353162150001</v>
      </c>
    </row>
    <row r="806" spans="1:9" ht="18" x14ac:dyDescent="0.4">
      <c r="A806" s="210">
        <v>21020312</v>
      </c>
      <c r="B806" s="269"/>
      <c r="C806" s="15"/>
      <c r="D806" s="91"/>
      <c r="E806" s="129" t="s">
        <v>183</v>
      </c>
      <c r="F806" s="71">
        <v>0</v>
      </c>
      <c r="G806" s="71">
        <v>0</v>
      </c>
      <c r="H806" s="209">
        <f t="shared" si="27"/>
        <v>0</v>
      </c>
      <c r="I806" s="71">
        <f t="shared" si="28"/>
        <v>0</v>
      </c>
    </row>
    <row r="807" spans="1:9" ht="18" x14ac:dyDescent="0.4">
      <c r="A807" s="210">
        <v>21020315</v>
      </c>
      <c r="B807" s="269" t="s">
        <v>644</v>
      </c>
      <c r="C807" s="15"/>
      <c r="D807" s="91">
        <v>31912500</v>
      </c>
      <c r="E807" s="129" t="s">
        <v>186</v>
      </c>
      <c r="F807" s="71">
        <v>5670</v>
      </c>
      <c r="G807" s="71">
        <v>8017.38</v>
      </c>
      <c r="H807" s="209">
        <f t="shared" si="27"/>
        <v>6013.0349999999999</v>
      </c>
      <c r="I807" s="71">
        <f t="shared" si="28"/>
        <v>8097.5537999999997</v>
      </c>
    </row>
    <row r="808" spans="1:9" ht="18" x14ac:dyDescent="0.4">
      <c r="A808" s="210">
        <v>21020314</v>
      </c>
      <c r="B808" s="269" t="s">
        <v>644</v>
      </c>
      <c r="C808" s="15"/>
      <c r="D808" s="91">
        <v>31912500</v>
      </c>
      <c r="E808" s="129" t="s">
        <v>517</v>
      </c>
      <c r="F808" s="71">
        <v>206443.61999999997</v>
      </c>
      <c r="G808" s="71">
        <v>291911.27867999999</v>
      </c>
      <c r="H808" s="209">
        <f t="shared" si="27"/>
        <v>218933.45900999999</v>
      </c>
      <c r="I808" s="71">
        <f t="shared" si="28"/>
        <v>294830.39146680001</v>
      </c>
    </row>
    <row r="809" spans="1:9" ht="18" x14ac:dyDescent="0.4">
      <c r="A809" s="210">
        <v>21020305</v>
      </c>
      <c r="B809" s="269" t="s">
        <v>644</v>
      </c>
      <c r="C809" s="15"/>
      <c r="D809" s="91">
        <v>31912500</v>
      </c>
      <c r="E809" s="129" t="s">
        <v>518</v>
      </c>
      <c r="F809" s="71">
        <v>264318.24</v>
      </c>
      <c r="G809" s="71">
        <v>373745.99136000004</v>
      </c>
      <c r="H809" s="209">
        <f t="shared" si="27"/>
        <v>280309.49352000002</v>
      </c>
      <c r="I809" s="71">
        <f t="shared" si="28"/>
        <v>377483.45127360005</v>
      </c>
    </row>
    <row r="810" spans="1:9" ht="18" x14ac:dyDescent="0.4">
      <c r="A810" s="210">
        <v>21020306</v>
      </c>
      <c r="B810" s="269"/>
      <c r="C810" s="15"/>
      <c r="D810" s="91"/>
      <c r="E810" s="129" t="s">
        <v>519</v>
      </c>
      <c r="F810" s="71">
        <v>0</v>
      </c>
      <c r="G810" s="71">
        <v>0</v>
      </c>
      <c r="H810" s="209">
        <f t="shared" si="27"/>
        <v>0</v>
      </c>
      <c r="I810" s="71">
        <f t="shared" si="28"/>
        <v>0</v>
      </c>
    </row>
    <row r="811" spans="1:9" ht="18" x14ac:dyDescent="0.4">
      <c r="A811" s="206">
        <v>21020400</v>
      </c>
      <c r="B811" s="207"/>
      <c r="C811" s="14"/>
      <c r="D811" s="207"/>
      <c r="E811" s="84" t="s">
        <v>193</v>
      </c>
      <c r="F811" s="71">
        <v>0</v>
      </c>
      <c r="G811" s="71">
        <v>0</v>
      </c>
      <c r="H811" s="209">
        <f t="shared" si="27"/>
        <v>0</v>
      </c>
      <c r="I811" s="71">
        <f t="shared" si="28"/>
        <v>0</v>
      </c>
    </row>
    <row r="812" spans="1:9" ht="18" x14ac:dyDescent="0.4">
      <c r="A812" s="210">
        <v>21020401</v>
      </c>
      <c r="B812" s="269" t="s">
        <v>644</v>
      </c>
      <c r="C812" s="15"/>
      <c r="D812" s="91">
        <v>31912500</v>
      </c>
      <c r="E812" s="129" t="s">
        <v>177</v>
      </c>
      <c r="F812" s="71">
        <v>173596.125</v>
      </c>
      <c r="G812" s="71">
        <v>245464.92075000002</v>
      </c>
      <c r="H812" s="209">
        <f t="shared" si="27"/>
        <v>184098.69056250004</v>
      </c>
      <c r="I812" s="71">
        <f t="shared" si="28"/>
        <v>247919.56995750003</v>
      </c>
    </row>
    <row r="813" spans="1:9" ht="18" x14ac:dyDescent="0.4">
      <c r="A813" s="210">
        <v>21020402</v>
      </c>
      <c r="B813" s="269" t="s">
        <v>644</v>
      </c>
      <c r="C813" s="15"/>
      <c r="D813" s="91">
        <v>31912500</v>
      </c>
      <c r="E813" s="129" t="s">
        <v>178</v>
      </c>
      <c r="F813" s="71">
        <v>99197.782499999987</v>
      </c>
      <c r="G813" s="71">
        <v>140265.66445499999</v>
      </c>
      <c r="H813" s="209">
        <f t="shared" si="27"/>
        <v>105199.24834124999</v>
      </c>
      <c r="I813" s="71">
        <f t="shared" si="28"/>
        <v>141668.32109955</v>
      </c>
    </row>
    <row r="814" spans="1:9" ht="18" x14ac:dyDescent="0.4">
      <c r="A814" s="210">
        <v>21020403</v>
      </c>
      <c r="B814" s="269" t="s">
        <v>644</v>
      </c>
      <c r="C814" s="15"/>
      <c r="D814" s="91">
        <v>31912500</v>
      </c>
      <c r="E814" s="129" t="s">
        <v>179</v>
      </c>
      <c r="F814" s="71">
        <v>17010</v>
      </c>
      <c r="G814" s="71">
        <v>24052.14</v>
      </c>
      <c r="H814" s="209">
        <f t="shared" si="27"/>
        <v>18039.105</v>
      </c>
      <c r="I814" s="71">
        <f t="shared" si="28"/>
        <v>24292.661400000001</v>
      </c>
    </row>
    <row r="815" spans="1:9" ht="18" x14ac:dyDescent="0.4">
      <c r="A815" s="210">
        <v>21020404</v>
      </c>
      <c r="B815" s="269" t="s">
        <v>644</v>
      </c>
      <c r="C815" s="15"/>
      <c r="D815" s="91">
        <v>31912500</v>
      </c>
      <c r="E815" s="129" t="s">
        <v>180</v>
      </c>
      <c r="F815" s="71">
        <v>78799.5</v>
      </c>
      <c r="G815" s="71">
        <v>111422.493</v>
      </c>
      <c r="H815" s="209">
        <f t="shared" si="27"/>
        <v>83566.869749999998</v>
      </c>
      <c r="I815" s="71">
        <f t="shared" si="28"/>
        <v>112536.71793</v>
      </c>
    </row>
    <row r="816" spans="1:9" ht="18" x14ac:dyDescent="0.4">
      <c r="A816" s="210">
        <v>21020412</v>
      </c>
      <c r="B816" s="269"/>
      <c r="C816" s="15"/>
      <c r="D816" s="91"/>
      <c r="E816" s="129" t="s">
        <v>183</v>
      </c>
      <c r="F816" s="71">
        <v>0</v>
      </c>
      <c r="G816" s="71">
        <v>0</v>
      </c>
      <c r="H816" s="209">
        <f t="shared" si="27"/>
        <v>0</v>
      </c>
      <c r="I816" s="71">
        <f t="shared" si="28"/>
        <v>0</v>
      </c>
    </row>
    <row r="817" spans="1:9" ht="18" x14ac:dyDescent="0.4">
      <c r="A817" s="210">
        <v>21020415</v>
      </c>
      <c r="B817" s="269"/>
      <c r="C817" s="15"/>
      <c r="D817" s="91"/>
      <c r="E817" s="129" t="s">
        <v>186</v>
      </c>
      <c r="F817" s="71">
        <v>0</v>
      </c>
      <c r="G817" s="71">
        <v>0</v>
      </c>
      <c r="H817" s="209">
        <f t="shared" si="27"/>
        <v>0</v>
      </c>
      <c r="I817" s="71">
        <f t="shared" si="28"/>
        <v>0</v>
      </c>
    </row>
    <row r="818" spans="1:9" ht="18" x14ac:dyDescent="0.4">
      <c r="A818" s="206">
        <v>21020500</v>
      </c>
      <c r="B818" s="207"/>
      <c r="C818" s="14"/>
      <c r="D818" s="207"/>
      <c r="E818" s="84" t="s">
        <v>194</v>
      </c>
      <c r="F818" s="71">
        <v>0</v>
      </c>
      <c r="G818" s="71">
        <v>0</v>
      </c>
      <c r="H818" s="209">
        <f t="shared" si="27"/>
        <v>0</v>
      </c>
      <c r="I818" s="71">
        <f t="shared" si="28"/>
        <v>0</v>
      </c>
    </row>
    <row r="819" spans="1:9" ht="18" x14ac:dyDescent="0.4">
      <c r="A819" s="210">
        <v>21020501</v>
      </c>
      <c r="B819" s="269" t="s">
        <v>644</v>
      </c>
      <c r="C819" s="15"/>
      <c r="D819" s="91">
        <v>31912500</v>
      </c>
      <c r="E819" s="129" t="s">
        <v>177</v>
      </c>
      <c r="F819" s="71">
        <v>125749.41750000001</v>
      </c>
      <c r="G819" s="71">
        <v>177809.67634500001</v>
      </c>
      <c r="H819" s="209">
        <f t="shared" si="27"/>
        <v>133357.25725875</v>
      </c>
      <c r="I819" s="71">
        <f t="shared" si="28"/>
        <v>179587.77310845003</v>
      </c>
    </row>
    <row r="820" spans="1:9" ht="18" x14ac:dyDescent="0.4">
      <c r="A820" s="276">
        <v>21020502</v>
      </c>
      <c r="B820" s="269" t="s">
        <v>644</v>
      </c>
      <c r="C820" s="15"/>
      <c r="D820" s="91">
        <v>31912500</v>
      </c>
      <c r="E820" s="129" t="s">
        <v>178</v>
      </c>
      <c r="F820" s="71">
        <v>71856.81</v>
      </c>
      <c r="G820" s="71">
        <v>101605.52933999999</v>
      </c>
      <c r="H820" s="209">
        <f t="shared" si="27"/>
        <v>76204.147005000006</v>
      </c>
      <c r="I820" s="71">
        <f t="shared" si="28"/>
        <v>102621.58463339999</v>
      </c>
    </row>
    <row r="821" spans="1:9" ht="18" x14ac:dyDescent="0.4">
      <c r="A821" s="276">
        <v>21020503</v>
      </c>
      <c r="B821" s="269" t="s">
        <v>644</v>
      </c>
      <c r="C821" s="15"/>
      <c r="D821" s="91">
        <v>31912500</v>
      </c>
      <c r="E821" s="129" t="s">
        <v>179</v>
      </c>
      <c r="F821" s="71">
        <v>12150</v>
      </c>
      <c r="G821" s="71">
        <v>17180.099999999999</v>
      </c>
      <c r="H821" s="209">
        <f t="shared" si="27"/>
        <v>12885.074999999999</v>
      </c>
      <c r="I821" s="71">
        <f t="shared" si="28"/>
        <v>17351.900999999998</v>
      </c>
    </row>
    <row r="822" spans="1:9" ht="18" x14ac:dyDescent="0.4">
      <c r="A822" s="276">
        <v>21020504</v>
      </c>
      <c r="B822" s="269" t="s">
        <v>644</v>
      </c>
      <c r="C822" s="15"/>
      <c r="D822" s="91">
        <v>31912500</v>
      </c>
      <c r="E822" s="129" t="s">
        <v>180</v>
      </c>
      <c r="F822" s="71">
        <v>17964.202499999999</v>
      </c>
      <c r="G822" s="71">
        <v>25401.382334999998</v>
      </c>
      <c r="H822" s="209">
        <f t="shared" si="27"/>
        <v>19051.036751250002</v>
      </c>
      <c r="I822" s="71">
        <f t="shared" si="28"/>
        <v>25655.396158349999</v>
      </c>
    </row>
    <row r="823" spans="1:9" ht="18" x14ac:dyDescent="0.4">
      <c r="A823" s="276">
        <v>21020512</v>
      </c>
      <c r="B823" s="269"/>
      <c r="C823" s="17"/>
      <c r="D823" s="91"/>
      <c r="E823" s="129" t="s">
        <v>183</v>
      </c>
      <c r="F823" s="71">
        <v>0</v>
      </c>
      <c r="G823" s="71">
        <v>0</v>
      </c>
      <c r="H823" s="209">
        <f t="shared" si="27"/>
        <v>0</v>
      </c>
      <c r="I823" s="71">
        <f t="shared" si="28"/>
        <v>0</v>
      </c>
    </row>
    <row r="824" spans="1:9" ht="18" x14ac:dyDescent="0.4">
      <c r="A824" s="276">
        <v>21020515</v>
      </c>
      <c r="B824" s="269" t="s">
        <v>644</v>
      </c>
      <c r="C824" s="15"/>
      <c r="D824" s="91">
        <v>31912500</v>
      </c>
      <c r="E824" s="129" t="s">
        <v>186</v>
      </c>
      <c r="F824" s="71">
        <v>172846.34999999998</v>
      </c>
      <c r="G824" s="71">
        <v>244404.7389</v>
      </c>
      <c r="H824" s="209">
        <f t="shared" si="27"/>
        <v>183303.554175</v>
      </c>
      <c r="I824" s="71">
        <f t="shared" si="28"/>
        <v>246848.78628900001</v>
      </c>
    </row>
    <row r="825" spans="1:9" ht="18" x14ac:dyDescent="0.4">
      <c r="A825" s="214">
        <v>21020600</v>
      </c>
      <c r="B825" s="215"/>
      <c r="C825" s="16"/>
      <c r="D825" s="215"/>
      <c r="E825" s="84" t="s">
        <v>195</v>
      </c>
      <c r="F825" s="70">
        <v>0</v>
      </c>
      <c r="G825" s="71"/>
      <c r="H825" s="209">
        <f t="shared" si="27"/>
        <v>0</v>
      </c>
      <c r="I825" s="71"/>
    </row>
    <row r="826" spans="1:9" ht="18" x14ac:dyDescent="0.4">
      <c r="A826" s="276">
        <v>21020602</v>
      </c>
      <c r="B826" s="269" t="s">
        <v>644</v>
      </c>
      <c r="C826" s="15"/>
      <c r="D826" s="91">
        <v>31912500</v>
      </c>
      <c r="E826" s="92" t="s">
        <v>196</v>
      </c>
      <c r="F826" s="76">
        <v>0</v>
      </c>
      <c r="G826" s="71"/>
      <c r="H826" s="209">
        <f t="shared" si="27"/>
        <v>0</v>
      </c>
      <c r="I826" s="71">
        <v>2000000</v>
      </c>
    </row>
    <row r="827" spans="1:9" ht="18" x14ac:dyDescent="0.4">
      <c r="A827" s="276">
        <v>21020605</v>
      </c>
      <c r="B827" s="269"/>
      <c r="C827" s="15"/>
      <c r="D827" s="91"/>
      <c r="E827" s="92" t="s">
        <v>198</v>
      </c>
      <c r="F827" s="76">
        <v>0</v>
      </c>
      <c r="G827" s="71"/>
      <c r="H827" s="209">
        <f t="shared" si="27"/>
        <v>0</v>
      </c>
      <c r="I827" s="71"/>
    </row>
    <row r="828" spans="1:9" ht="18" x14ac:dyDescent="0.4">
      <c r="A828" s="219">
        <v>22010100</v>
      </c>
      <c r="B828" s="269"/>
      <c r="C828" s="18"/>
      <c r="D828" s="220"/>
      <c r="E828" s="153" t="s">
        <v>202</v>
      </c>
      <c r="F828" s="70"/>
      <c r="G828" s="71"/>
      <c r="H828" s="70"/>
      <c r="I828" s="71"/>
    </row>
    <row r="829" spans="1:9" ht="18" x14ac:dyDescent="0.4">
      <c r="A829" s="720">
        <v>22010100</v>
      </c>
      <c r="B829" s="721" t="s">
        <v>784</v>
      </c>
      <c r="C829" s="50"/>
      <c r="D829" s="626"/>
      <c r="E829" s="725" t="s">
        <v>878</v>
      </c>
      <c r="F829" s="208"/>
      <c r="G829" s="95">
        <v>1260000</v>
      </c>
      <c r="H829" s="208">
        <v>100000</v>
      </c>
      <c r="I829" s="95">
        <v>0</v>
      </c>
    </row>
    <row r="830" spans="1:9" ht="18" x14ac:dyDescent="0.4">
      <c r="A830" s="219">
        <v>22020000</v>
      </c>
      <c r="B830" s="220"/>
      <c r="C830" s="18"/>
      <c r="D830" s="220"/>
      <c r="E830" s="153" t="s">
        <v>203</v>
      </c>
      <c r="F830" s="76"/>
      <c r="G830" s="71"/>
      <c r="H830" s="76"/>
      <c r="I830" s="71"/>
    </row>
    <row r="831" spans="1:9" ht="18" x14ac:dyDescent="0.4">
      <c r="A831" s="219">
        <v>22020100</v>
      </c>
      <c r="B831" s="220"/>
      <c r="C831" s="18"/>
      <c r="D831" s="220"/>
      <c r="E831" s="153" t="s">
        <v>204</v>
      </c>
      <c r="F831" s="76"/>
      <c r="G831" s="71"/>
      <c r="H831" s="76"/>
      <c r="I831" s="71"/>
    </row>
    <row r="832" spans="1:9" ht="18" x14ac:dyDescent="0.4">
      <c r="A832" s="190">
        <v>22020102</v>
      </c>
      <c r="B832" s="269" t="s">
        <v>644</v>
      </c>
      <c r="C832" s="15"/>
      <c r="D832" s="91">
        <v>31912500</v>
      </c>
      <c r="E832" s="218" t="s">
        <v>206</v>
      </c>
      <c r="F832" s="76"/>
      <c r="G832" s="71"/>
      <c r="H832" s="76"/>
      <c r="I832" s="71"/>
    </row>
    <row r="833" spans="1:9" ht="18" x14ac:dyDescent="0.4">
      <c r="A833" s="219">
        <v>22020300</v>
      </c>
      <c r="B833" s="220"/>
      <c r="C833" s="18"/>
      <c r="D833" s="220"/>
      <c r="E833" s="153" t="s">
        <v>212</v>
      </c>
      <c r="F833" s="76"/>
      <c r="G833" s="71"/>
      <c r="H833" s="76"/>
      <c r="I833" s="71"/>
    </row>
    <row r="834" spans="1:9" ht="18" x14ac:dyDescent="0.4">
      <c r="A834" s="190">
        <v>22020313</v>
      </c>
      <c r="B834" s="269" t="s">
        <v>644</v>
      </c>
      <c r="C834" s="15"/>
      <c r="D834" s="91">
        <v>31912500</v>
      </c>
      <c r="E834" s="218" t="s">
        <v>221</v>
      </c>
      <c r="F834" s="76">
        <v>2025000</v>
      </c>
      <c r="G834" s="71">
        <v>6000000</v>
      </c>
      <c r="H834" s="76">
        <v>20000</v>
      </c>
      <c r="I834" s="71">
        <v>6000000</v>
      </c>
    </row>
    <row r="835" spans="1:9" ht="36" x14ac:dyDescent="0.4">
      <c r="A835" s="219">
        <v>22020700</v>
      </c>
      <c r="B835" s="220"/>
      <c r="C835" s="18"/>
      <c r="D835" s="220"/>
      <c r="E835" s="153" t="s">
        <v>235</v>
      </c>
      <c r="F835" s="76"/>
      <c r="G835" s="71"/>
      <c r="H835" s="76"/>
      <c r="I835" s="71"/>
    </row>
    <row r="836" spans="1:9" ht="20.25" customHeight="1" x14ac:dyDescent="0.4">
      <c r="A836" s="190">
        <v>22020702</v>
      </c>
      <c r="B836" s="169"/>
      <c r="C836" s="6"/>
      <c r="D836" s="93"/>
      <c r="E836" s="129" t="s">
        <v>236</v>
      </c>
      <c r="F836" s="76"/>
      <c r="G836" s="71"/>
      <c r="H836" s="76"/>
      <c r="I836" s="71"/>
    </row>
    <row r="837" spans="1:9" s="175" customFormat="1" ht="18" x14ac:dyDescent="0.35">
      <c r="A837" s="219">
        <v>22021000</v>
      </c>
      <c r="B837" s="220"/>
      <c r="C837" s="18"/>
      <c r="D837" s="220"/>
      <c r="E837" s="153" t="s">
        <v>246</v>
      </c>
      <c r="F837" s="76"/>
      <c r="G837" s="71"/>
      <c r="H837" s="76"/>
      <c r="I837" s="71"/>
    </row>
    <row r="838" spans="1:9" ht="18" x14ac:dyDescent="0.4">
      <c r="A838" s="190">
        <v>22021003</v>
      </c>
      <c r="B838" s="269"/>
      <c r="C838" s="6"/>
      <c r="D838" s="91"/>
      <c r="E838" s="129" t="s">
        <v>249</v>
      </c>
      <c r="F838" s="76"/>
      <c r="G838" s="71"/>
      <c r="H838" s="76"/>
      <c r="I838" s="71"/>
    </row>
    <row r="839" spans="1:9" ht="18" x14ac:dyDescent="0.4">
      <c r="A839" s="190">
        <v>22021004</v>
      </c>
      <c r="B839" s="269" t="s">
        <v>644</v>
      </c>
      <c r="C839" s="15"/>
      <c r="D839" s="91">
        <v>31912500</v>
      </c>
      <c r="E839" s="129" t="s">
        <v>250</v>
      </c>
      <c r="F839" s="76">
        <v>1020500</v>
      </c>
      <c r="G839" s="71">
        <v>2000000</v>
      </c>
      <c r="H839" s="76">
        <v>980000</v>
      </c>
      <c r="I839" s="71">
        <v>2000000</v>
      </c>
    </row>
    <row r="840" spans="1:9" ht="18" x14ac:dyDescent="0.4">
      <c r="A840" s="190">
        <v>22021009</v>
      </c>
      <c r="B840" s="269" t="s">
        <v>644</v>
      </c>
      <c r="C840" s="15"/>
      <c r="D840" s="91">
        <v>31912500</v>
      </c>
      <c r="E840" s="129" t="s">
        <v>253</v>
      </c>
      <c r="F840" s="76">
        <v>3500000</v>
      </c>
      <c r="G840" s="136">
        <v>37000000</v>
      </c>
      <c r="H840" s="76">
        <v>4600000</v>
      </c>
      <c r="I840" s="71">
        <v>57000000</v>
      </c>
    </row>
    <row r="841" spans="1:9" ht="18" x14ac:dyDescent="0.4">
      <c r="A841" s="190">
        <v>22021017</v>
      </c>
      <c r="B841" s="269" t="s">
        <v>644</v>
      </c>
      <c r="C841" s="15"/>
      <c r="D841" s="91">
        <v>31912500</v>
      </c>
      <c r="E841" s="129" t="s">
        <v>259</v>
      </c>
      <c r="F841" s="76"/>
      <c r="G841" s="71"/>
      <c r="H841" s="76"/>
      <c r="I841" s="71"/>
    </row>
    <row r="842" spans="1:9" ht="18" x14ac:dyDescent="0.4">
      <c r="A842" s="219">
        <v>22040000</v>
      </c>
      <c r="B842" s="220"/>
      <c r="C842" s="18"/>
      <c r="D842" s="220"/>
      <c r="E842" s="153" t="s">
        <v>261</v>
      </c>
      <c r="F842" s="76"/>
      <c r="G842" s="71"/>
      <c r="H842" s="76"/>
      <c r="I842" s="71"/>
    </row>
    <row r="843" spans="1:9" ht="18" x14ac:dyDescent="0.4">
      <c r="A843" s="219">
        <v>22040100</v>
      </c>
      <c r="B843" s="220"/>
      <c r="C843" s="18"/>
      <c r="D843" s="220"/>
      <c r="E843" s="153" t="s">
        <v>262</v>
      </c>
      <c r="F843" s="76"/>
      <c r="G843" s="71"/>
      <c r="H843" s="76"/>
      <c r="I843" s="71"/>
    </row>
    <row r="844" spans="1:9" ht="18.5" thickBot="1" x14ac:dyDescent="0.45">
      <c r="A844" s="456">
        <v>22040109</v>
      </c>
      <c r="B844" s="420" t="s">
        <v>644</v>
      </c>
      <c r="C844" s="422"/>
      <c r="D844" s="331">
        <v>31912500</v>
      </c>
      <c r="E844" s="138" t="s">
        <v>263</v>
      </c>
      <c r="F844" s="77">
        <v>350000</v>
      </c>
      <c r="G844" s="78">
        <v>5000000</v>
      </c>
      <c r="H844" s="77">
        <v>2300000</v>
      </c>
      <c r="I844" s="78">
        <v>5000000</v>
      </c>
    </row>
    <row r="845" spans="1:9" ht="18.5" thickBot="1" x14ac:dyDescent="0.45">
      <c r="A845" s="450"/>
      <c r="B845" s="451"/>
      <c r="C845" s="452"/>
      <c r="D845" s="451"/>
      <c r="E845" s="466" t="s">
        <v>164</v>
      </c>
      <c r="F845" s="468">
        <f>SUM(F795:F827)</f>
        <v>4041856.0500000012</v>
      </c>
      <c r="G845" s="468">
        <f>SUM(G795:G829)</f>
        <v>12074578.5547</v>
      </c>
      <c r="H845" s="468">
        <f>SUM(H795:H827)</f>
        <v>4286388.3410249995</v>
      </c>
      <c r="I845" s="468">
        <f>SUM(I795:I829)</f>
        <v>10172336.299247</v>
      </c>
    </row>
    <row r="846" spans="1:9" ht="18.5" thickBot="1" x14ac:dyDescent="0.45">
      <c r="A846" s="445"/>
      <c r="B846" s="446"/>
      <c r="C846" s="447"/>
      <c r="D846" s="446"/>
      <c r="E846" s="464" t="s">
        <v>203</v>
      </c>
      <c r="F846" s="465">
        <f>SUM(F832:F844)</f>
        <v>6895500</v>
      </c>
      <c r="G846" s="465">
        <f>SUM(G832:G844)</f>
        <v>50000000</v>
      </c>
      <c r="H846" s="465">
        <f>SUM(H832:H844)</f>
        <v>7900000</v>
      </c>
      <c r="I846" s="465">
        <f>SUM(I832:I844)</f>
        <v>70000000</v>
      </c>
    </row>
    <row r="847" spans="1:9" ht="18.5" thickBot="1" x14ac:dyDescent="0.45">
      <c r="A847" s="273"/>
      <c r="B847" s="223"/>
      <c r="C847" s="32"/>
      <c r="D847" s="224"/>
      <c r="E847" s="173" t="s">
        <v>296</v>
      </c>
      <c r="F847" s="278">
        <f>F845+F846</f>
        <v>10937356.050000001</v>
      </c>
      <c r="G847" s="278">
        <f>G845+G846</f>
        <v>62074578.554700002</v>
      </c>
      <c r="H847" s="278">
        <f>H845+H846</f>
        <v>12186388.341024999</v>
      </c>
      <c r="I847" s="278">
        <f>I845+I846</f>
        <v>80172336.299246997</v>
      </c>
    </row>
    <row r="848" spans="1:9" ht="22.5" x14ac:dyDescent="0.45">
      <c r="A848" s="918" t="s">
        <v>845</v>
      </c>
      <c r="B848" s="919"/>
      <c r="C848" s="919"/>
      <c r="D848" s="919"/>
      <c r="E848" s="919"/>
      <c r="F848" s="919"/>
      <c r="G848" s="919"/>
      <c r="H848" s="919"/>
      <c r="I848" s="920"/>
    </row>
    <row r="849" spans="1:9" ht="18" x14ac:dyDescent="0.4">
      <c r="A849" s="909" t="s">
        <v>485</v>
      </c>
      <c r="B849" s="910"/>
      <c r="C849" s="910"/>
      <c r="D849" s="910"/>
      <c r="E849" s="910"/>
      <c r="F849" s="910"/>
      <c r="G849" s="910"/>
      <c r="H849" s="910"/>
      <c r="I849" s="911"/>
    </row>
    <row r="850" spans="1:9" ht="22.5" x14ac:dyDescent="0.45">
      <c r="A850" s="912" t="s">
        <v>952</v>
      </c>
      <c r="B850" s="913"/>
      <c r="C850" s="913"/>
      <c r="D850" s="913"/>
      <c r="E850" s="913"/>
      <c r="F850" s="913"/>
      <c r="G850" s="913"/>
      <c r="H850" s="913"/>
      <c r="I850" s="914"/>
    </row>
    <row r="851" spans="1:9" ht="20.5" thickBot="1" x14ac:dyDescent="0.45">
      <c r="A851" s="915" t="s">
        <v>279</v>
      </c>
      <c r="B851" s="916"/>
      <c r="C851" s="916"/>
      <c r="D851" s="916"/>
      <c r="E851" s="916"/>
      <c r="F851" s="916"/>
      <c r="G851" s="916"/>
      <c r="H851" s="916"/>
      <c r="I851" s="917"/>
    </row>
    <row r="852" spans="1:9" ht="18.75" customHeight="1" thickBot="1" x14ac:dyDescent="0.45">
      <c r="A852" s="933" t="s">
        <v>396</v>
      </c>
      <c r="B852" s="934"/>
      <c r="C852" s="934"/>
      <c r="D852" s="934"/>
      <c r="E852" s="934"/>
      <c r="F852" s="934"/>
      <c r="G852" s="934"/>
      <c r="H852" s="934"/>
      <c r="I852" s="935"/>
    </row>
    <row r="853" spans="1:9" ht="36.5" thickBot="1" x14ac:dyDescent="0.45">
      <c r="A853" s="4" t="s">
        <v>463</v>
      </c>
      <c r="B853" s="80" t="s">
        <v>456</v>
      </c>
      <c r="C853" s="4" t="s">
        <v>452</v>
      </c>
      <c r="D853" s="80" t="s">
        <v>455</v>
      </c>
      <c r="E853" s="185" t="s">
        <v>1</v>
      </c>
      <c r="F853" s="80" t="s">
        <v>853</v>
      </c>
      <c r="G853" s="80" t="s">
        <v>883</v>
      </c>
      <c r="H853" s="80" t="s">
        <v>884</v>
      </c>
      <c r="I853" s="80" t="s">
        <v>957</v>
      </c>
    </row>
    <row r="854" spans="1:9" s="175" customFormat="1" ht="18" x14ac:dyDescent="0.35">
      <c r="A854" s="227">
        <v>20000000</v>
      </c>
      <c r="B854" s="228"/>
      <c r="C854" s="20"/>
      <c r="D854" s="228"/>
      <c r="E854" s="111" t="s">
        <v>163</v>
      </c>
      <c r="F854" s="229"/>
      <c r="G854" s="229"/>
      <c r="H854" s="229"/>
      <c r="I854" s="230"/>
    </row>
    <row r="855" spans="1:9" ht="17.25" customHeight="1" x14ac:dyDescent="0.4">
      <c r="A855" s="206">
        <v>21000000</v>
      </c>
      <c r="B855" s="207"/>
      <c r="C855" s="14"/>
      <c r="D855" s="207"/>
      <c r="E855" s="84" t="s">
        <v>164</v>
      </c>
      <c r="F855" s="208"/>
      <c r="G855" s="208"/>
      <c r="H855" s="208"/>
      <c r="I855" s="209"/>
    </row>
    <row r="856" spans="1:9" ht="18" x14ac:dyDescent="0.4">
      <c r="A856" s="206">
        <v>21010000</v>
      </c>
      <c r="B856" s="207"/>
      <c r="C856" s="14"/>
      <c r="D856" s="207"/>
      <c r="E856" s="84" t="s">
        <v>165</v>
      </c>
      <c r="F856" s="208"/>
      <c r="G856" s="208"/>
      <c r="H856" s="208"/>
      <c r="I856" s="209"/>
    </row>
    <row r="857" spans="1:9" ht="18" x14ac:dyDescent="0.4">
      <c r="A857" s="210">
        <v>21010103</v>
      </c>
      <c r="B857" s="269"/>
      <c r="C857" s="15"/>
      <c r="D857" s="133"/>
      <c r="E857" s="92" t="s">
        <v>167</v>
      </c>
      <c r="F857" s="70"/>
      <c r="G857" s="71"/>
      <c r="H857" s="209"/>
      <c r="I857" s="71"/>
    </row>
    <row r="858" spans="1:9" ht="18" x14ac:dyDescent="0.4">
      <c r="A858" s="210">
        <v>21010104</v>
      </c>
      <c r="B858" s="269" t="s">
        <v>644</v>
      </c>
      <c r="C858" s="15"/>
      <c r="D858" s="91">
        <v>31912500</v>
      </c>
      <c r="E858" s="92" t="s">
        <v>168</v>
      </c>
      <c r="F858" s="71">
        <v>1899901.905</v>
      </c>
      <c r="G858" s="71">
        <v>2686461.29367</v>
      </c>
      <c r="H858" s="209">
        <f>G858/12*9</f>
        <v>2014845.9702524999</v>
      </c>
      <c r="I858" s="71">
        <f>G858+(G858/100*1)</f>
        <v>2713325.9066067003</v>
      </c>
    </row>
    <row r="859" spans="1:9" ht="18" x14ac:dyDescent="0.4">
      <c r="A859" s="210">
        <v>21010105</v>
      </c>
      <c r="B859" s="269" t="s">
        <v>644</v>
      </c>
      <c r="C859" s="15"/>
      <c r="D859" s="91">
        <v>31912500</v>
      </c>
      <c r="E859" s="92" t="s">
        <v>169</v>
      </c>
      <c r="F859" s="71">
        <v>741416.76</v>
      </c>
      <c r="G859" s="71">
        <v>1048363.2986400001</v>
      </c>
      <c r="H859" s="209">
        <f t="shared" ref="H859:H884" si="29">G859/12*9</f>
        <v>786272.47398000013</v>
      </c>
      <c r="I859" s="71">
        <f t="shared" ref="I859:I882" si="30">G859+(G859/100*1)</f>
        <v>1058846.9316264</v>
      </c>
    </row>
    <row r="860" spans="1:9" ht="18" x14ac:dyDescent="0.4">
      <c r="A860" s="210">
        <v>21010106</v>
      </c>
      <c r="B860" s="269"/>
      <c r="C860" s="15"/>
      <c r="D860" s="91"/>
      <c r="E860" s="92" t="s">
        <v>170</v>
      </c>
      <c r="F860" s="71">
        <v>0</v>
      </c>
      <c r="G860" s="71">
        <v>0</v>
      </c>
      <c r="H860" s="209">
        <f t="shared" si="29"/>
        <v>0</v>
      </c>
      <c r="I860" s="71">
        <f t="shared" si="30"/>
        <v>0</v>
      </c>
    </row>
    <row r="861" spans="1:9" ht="18" x14ac:dyDescent="0.4">
      <c r="A861" s="231"/>
      <c r="B861" s="269"/>
      <c r="C861" s="15"/>
      <c r="D861" s="91"/>
      <c r="E861" s="129" t="s">
        <v>680</v>
      </c>
      <c r="F861" s="71">
        <v>0</v>
      </c>
      <c r="G861" s="71">
        <v>2894822.14</v>
      </c>
      <c r="H861" s="209">
        <v>0</v>
      </c>
      <c r="I861" s="755">
        <v>12000000</v>
      </c>
    </row>
    <row r="862" spans="1:9" ht="18" x14ac:dyDescent="0.4">
      <c r="A862" s="432">
        <v>21020300</v>
      </c>
      <c r="B862" s="433"/>
      <c r="C862" s="433"/>
      <c r="D862" s="433"/>
      <c r="E862" s="84" t="s">
        <v>192</v>
      </c>
      <c r="F862" s="71">
        <v>0</v>
      </c>
      <c r="G862" s="71">
        <v>0</v>
      </c>
      <c r="H862" s="209">
        <f t="shared" si="29"/>
        <v>0</v>
      </c>
      <c r="I862" s="71">
        <f t="shared" si="30"/>
        <v>0</v>
      </c>
    </row>
    <row r="863" spans="1:9" ht="18" x14ac:dyDescent="0.4">
      <c r="A863" s="434">
        <v>21020301</v>
      </c>
      <c r="B863" s="176" t="s">
        <v>644</v>
      </c>
      <c r="C863" s="435"/>
      <c r="D863" s="436">
        <v>31912500</v>
      </c>
      <c r="E863" s="129" t="s">
        <v>177</v>
      </c>
      <c r="F863" s="71">
        <v>0</v>
      </c>
      <c r="G863" s="71">
        <v>0</v>
      </c>
      <c r="H863" s="209">
        <f t="shared" si="29"/>
        <v>0</v>
      </c>
      <c r="I863" s="71">
        <f t="shared" si="30"/>
        <v>0</v>
      </c>
    </row>
    <row r="864" spans="1:9" ht="18" x14ac:dyDescent="0.4">
      <c r="A864" s="434">
        <v>21020302</v>
      </c>
      <c r="B864" s="176" t="s">
        <v>644</v>
      </c>
      <c r="C864" s="435"/>
      <c r="D864" s="436">
        <v>31912500</v>
      </c>
      <c r="E864" s="129" t="s">
        <v>178</v>
      </c>
      <c r="F864" s="71">
        <v>0</v>
      </c>
      <c r="G864" s="71">
        <v>0</v>
      </c>
      <c r="H864" s="209">
        <f t="shared" si="29"/>
        <v>0</v>
      </c>
      <c r="I864" s="71">
        <f t="shared" si="30"/>
        <v>0</v>
      </c>
    </row>
    <row r="865" spans="1:9" ht="18" x14ac:dyDescent="0.4">
      <c r="A865" s="434">
        <v>21020303</v>
      </c>
      <c r="B865" s="176" t="s">
        <v>644</v>
      </c>
      <c r="C865" s="435"/>
      <c r="D865" s="436">
        <v>31912500</v>
      </c>
      <c r="E865" s="129" t="s">
        <v>179</v>
      </c>
      <c r="F865" s="71">
        <v>0</v>
      </c>
      <c r="G865" s="71">
        <v>0</v>
      </c>
      <c r="H865" s="209">
        <f t="shared" si="29"/>
        <v>0</v>
      </c>
      <c r="I865" s="71">
        <f t="shared" si="30"/>
        <v>0</v>
      </c>
    </row>
    <row r="866" spans="1:9" ht="18" x14ac:dyDescent="0.4">
      <c r="A866" s="434">
        <v>21020304</v>
      </c>
      <c r="B866" s="176" t="s">
        <v>644</v>
      </c>
      <c r="C866" s="435"/>
      <c r="D866" s="436">
        <v>31912500</v>
      </c>
      <c r="E866" s="129" t="s">
        <v>180</v>
      </c>
      <c r="F866" s="71">
        <v>0</v>
      </c>
      <c r="G866" s="71">
        <v>0</v>
      </c>
      <c r="H866" s="209">
        <f t="shared" si="29"/>
        <v>0</v>
      </c>
      <c r="I866" s="71">
        <f t="shared" si="30"/>
        <v>0</v>
      </c>
    </row>
    <row r="867" spans="1:9" ht="18" x14ac:dyDescent="0.4">
      <c r="A867" s="434">
        <v>21020313</v>
      </c>
      <c r="B867" s="176"/>
      <c r="C867" s="435"/>
      <c r="D867" s="436"/>
      <c r="E867" s="129" t="s">
        <v>184</v>
      </c>
      <c r="F867" s="71">
        <v>0</v>
      </c>
      <c r="G867" s="71">
        <v>0</v>
      </c>
      <c r="H867" s="209">
        <f t="shared" si="29"/>
        <v>0</v>
      </c>
      <c r="I867" s="71">
        <f t="shared" si="30"/>
        <v>0</v>
      </c>
    </row>
    <row r="868" spans="1:9" ht="18" x14ac:dyDescent="0.4">
      <c r="A868" s="434">
        <v>21020415</v>
      </c>
      <c r="B868" s="176" t="s">
        <v>644</v>
      </c>
      <c r="C868" s="435"/>
      <c r="D868" s="436">
        <v>31912500</v>
      </c>
      <c r="E868" s="129" t="s">
        <v>186</v>
      </c>
      <c r="F868" s="71">
        <v>0</v>
      </c>
      <c r="G868" s="71">
        <v>0</v>
      </c>
      <c r="H868" s="209">
        <f t="shared" si="29"/>
        <v>0</v>
      </c>
      <c r="I868" s="71">
        <f t="shared" si="30"/>
        <v>0</v>
      </c>
    </row>
    <row r="869" spans="1:9" ht="18" x14ac:dyDescent="0.4">
      <c r="A869" s="432">
        <v>21020400</v>
      </c>
      <c r="B869" s="433"/>
      <c r="C869" s="433"/>
      <c r="D869" s="433"/>
      <c r="E869" s="84" t="s">
        <v>801</v>
      </c>
      <c r="F869" s="71">
        <v>0</v>
      </c>
      <c r="G869" s="71">
        <v>0</v>
      </c>
      <c r="H869" s="209">
        <f t="shared" si="29"/>
        <v>0</v>
      </c>
      <c r="I869" s="71">
        <f t="shared" si="30"/>
        <v>0</v>
      </c>
    </row>
    <row r="870" spans="1:9" ht="18" x14ac:dyDescent="0.4">
      <c r="A870" s="434">
        <v>21020401</v>
      </c>
      <c r="B870" s="176" t="s">
        <v>644</v>
      </c>
      <c r="C870" s="435"/>
      <c r="D870" s="436">
        <v>31912500</v>
      </c>
      <c r="E870" s="129" t="s">
        <v>177</v>
      </c>
      <c r="F870" s="71">
        <v>664965.6675000001</v>
      </c>
      <c r="G870" s="71">
        <v>940261.45384500001</v>
      </c>
      <c r="H870" s="209">
        <f t="shared" si="29"/>
        <v>705196.09038375004</v>
      </c>
      <c r="I870" s="71">
        <f t="shared" si="30"/>
        <v>949664.06838345004</v>
      </c>
    </row>
    <row r="871" spans="1:9" ht="18" x14ac:dyDescent="0.4">
      <c r="A871" s="434">
        <v>21020402</v>
      </c>
      <c r="B871" s="176" t="s">
        <v>644</v>
      </c>
      <c r="C871" s="435"/>
      <c r="D871" s="436">
        <v>31912500</v>
      </c>
      <c r="E871" s="129" t="s">
        <v>178</v>
      </c>
      <c r="F871" s="71">
        <v>379980.38250000001</v>
      </c>
      <c r="G871" s="71">
        <v>537292.260855</v>
      </c>
      <c r="H871" s="209">
        <f t="shared" si="29"/>
        <v>402969.19564125</v>
      </c>
      <c r="I871" s="71">
        <f t="shared" si="30"/>
        <v>542665.18346355006</v>
      </c>
    </row>
    <row r="872" spans="1:9" ht="18" x14ac:dyDescent="0.4">
      <c r="A872" s="434">
        <v>21020403</v>
      </c>
      <c r="B872" s="176" t="s">
        <v>644</v>
      </c>
      <c r="C872" s="435"/>
      <c r="D872" s="436">
        <v>31912500</v>
      </c>
      <c r="E872" s="129" t="s">
        <v>179</v>
      </c>
      <c r="F872" s="71">
        <v>41310</v>
      </c>
      <c r="G872" s="71">
        <v>58412.34</v>
      </c>
      <c r="H872" s="209">
        <f t="shared" si="29"/>
        <v>43809.254999999997</v>
      </c>
      <c r="I872" s="71">
        <f t="shared" si="30"/>
        <v>58996.463399999993</v>
      </c>
    </row>
    <row r="873" spans="1:9" ht="18" x14ac:dyDescent="0.4">
      <c r="A873" s="434">
        <v>21020404</v>
      </c>
      <c r="B873" s="176" t="s">
        <v>644</v>
      </c>
      <c r="C873" s="435"/>
      <c r="D873" s="436">
        <v>31912500</v>
      </c>
      <c r="E873" s="129" t="s">
        <v>180</v>
      </c>
      <c r="F873" s="71">
        <v>94995</v>
      </c>
      <c r="G873" s="71">
        <v>134322.93</v>
      </c>
      <c r="H873" s="209">
        <f t="shared" si="29"/>
        <v>100742.19749999999</v>
      </c>
      <c r="I873" s="71">
        <f t="shared" si="30"/>
        <v>135666.1593</v>
      </c>
    </row>
    <row r="874" spans="1:9" ht="18" x14ac:dyDescent="0.4">
      <c r="A874" s="434"/>
      <c r="B874" s="176"/>
      <c r="C874" s="435"/>
      <c r="D874" s="436"/>
      <c r="E874" s="129" t="s">
        <v>183</v>
      </c>
      <c r="F874" s="71">
        <v>0</v>
      </c>
      <c r="G874" s="71">
        <v>0</v>
      </c>
      <c r="H874" s="209">
        <f t="shared" si="29"/>
        <v>0</v>
      </c>
      <c r="I874" s="71">
        <f t="shared" si="30"/>
        <v>0</v>
      </c>
    </row>
    <row r="875" spans="1:9" ht="18" x14ac:dyDescent="0.4">
      <c r="A875" s="434">
        <v>21020415</v>
      </c>
      <c r="B875" s="176" t="s">
        <v>644</v>
      </c>
      <c r="C875" s="435"/>
      <c r="D875" s="436">
        <v>31912500</v>
      </c>
      <c r="E875" s="129" t="s">
        <v>186</v>
      </c>
      <c r="F875" s="71">
        <v>220995</v>
      </c>
      <c r="G875" s="71">
        <v>312486.93</v>
      </c>
      <c r="H875" s="209">
        <f t="shared" si="29"/>
        <v>234365.19750000001</v>
      </c>
      <c r="I875" s="71">
        <f t="shared" si="30"/>
        <v>315611.79930000001</v>
      </c>
    </row>
    <row r="876" spans="1:9" ht="18" x14ac:dyDescent="0.4">
      <c r="A876" s="432">
        <v>21020500</v>
      </c>
      <c r="B876" s="433"/>
      <c r="C876" s="433"/>
      <c r="D876" s="433"/>
      <c r="E876" s="84" t="s">
        <v>194</v>
      </c>
      <c r="F876" s="71">
        <v>0</v>
      </c>
      <c r="G876" s="71">
        <v>0</v>
      </c>
      <c r="H876" s="209">
        <f t="shared" si="29"/>
        <v>0</v>
      </c>
      <c r="I876" s="71">
        <f t="shared" si="30"/>
        <v>0</v>
      </c>
    </row>
    <row r="877" spans="1:9" ht="18" x14ac:dyDescent="0.4">
      <c r="A877" s="434">
        <v>21020501</v>
      </c>
      <c r="B877" s="176" t="s">
        <v>644</v>
      </c>
      <c r="C877" s="435"/>
      <c r="D877" s="436">
        <v>31912500</v>
      </c>
      <c r="E877" s="129" t="s">
        <v>177</v>
      </c>
      <c r="F877" s="71">
        <v>259495.86749999999</v>
      </c>
      <c r="G877" s="71">
        <v>366927.15664499998</v>
      </c>
      <c r="H877" s="209">
        <f t="shared" si="29"/>
        <v>275195.36748374999</v>
      </c>
      <c r="I877" s="71">
        <f t="shared" si="30"/>
        <v>370596.42821144999</v>
      </c>
    </row>
    <row r="878" spans="1:9" ht="18" x14ac:dyDescent="0.4">
      <c r="A878" s="437">
        <v>21020502</v>
      </c>
      <c r="B878" s="176" t="s">
        <v>644</v>
      </c>
      <c r="C878" s="435"/>
      <c r="D878" s="436">
        <v>31912500</v>
      </c>
      <c r="E878" s="129" t="s">
        <v>178</v>
      </c>
      <c r="F878" s="71">
        <v>148283.35500000001</v>
      </c>
      <c r="G878" s="71">
        <v>209672.66397000002</v>
      </c>
      <c r="H878" s="209">
        <f t="shared" si="29"/>
        <v>157254.4979775</v>
      </c>
      <c r="I878" s="71">
        <f t="shared" si="30"/>
        <v>211769.39060970003</v>
      </c>
    </row>
    <row r="879" spans="1:9" ht="18" x14ac:dyDescent="0.4">
      <c r="A879" s="437">
        <v>21020503</v>
      </c>
      <c r="B879" s="176" t="s">
        <v>644</v>
      </c>
      <c r="C879" s="435"/>
      <c r="D879" s="436">
        <v>31912500</v>
      </c>
      <c r="E879" s="129" t="s">
        <v>179</v>
      </c>
      <c r="F879" s="71">
        <v>28350</v>
      </c>
      <c r="G879" s="71">
        <v>40086.9</v>
      </c>
      <c r="H879" s="209">
        <f t="shared" si="29"/>
        <v>30065.175000000003</v>
      </c>
      <c r="I879" s="71">
        <f t="shared" si="30"/>
        <v>40487.769</v>
      </c>
    </row>
    <row r="880" spans="1:9" ht="18" x14ac:dyDescent="0.4">
      <c r="A880" s="437">
        <v>21020504</v>
      </c>
      <c r="B880" s="176" t="s">
        <v>644</v>
      </c>
      <c r="C880" s="435"/>
      <c r="D880" s="436">
        <v>31912500</v>
      </c>
      <c r="E880" s="129" t="s">
        <v>180</v>
      </c>
      <c r="F880" s="71">
        <v>37070.834999999999</v>
      </c>
      <c r="G880" s="71">
        <v>52418.160690000004</v>
      </c>
      <c r="H880" s="209">
        <f t="shared" si="29"/>
        <v>39313.620517500007</v>
      </c>
      <c r="I880" s="71">
        <f t="shared" si="30"/>
        <v>52942.342296900002</v>
      </c>
    </row>
    <row r="881" spans="1:9" ht="18" x14ac:dyDescent="0.4">
      <c r="A881" s="437"/>
      <c r="B881" s="176"/>
      <c r="C881" s="435"/>
      <c r="D881" s="436"/>
      <c r="E881" s="129" t="s">
        <v>183</v>
      </c>
      <c r="F881" s="71">
        <v>0</v>
      </c>
      <c r="G881" s="71">
        <v>0</v>
      </c>
      <c r="H881" s="209">
        <f t="shared" si="29"/>
        <v>0</v>
      </c>
      <c r="I881" s="71">
        <f t="shared" si="30"/>
        <v>0</v>
      </c>
    </row>
    <row r="882" spans="1:9" ht="18" x14ac:dyDescent="0.4">
      <c r="A882" s="437">
        <v>21020515</v>
      </c>
      <c r="B882" s="176" t="s">
        <v>644</v>
      </c>
      <c r="C882" s="435"/>
      <c r="D882" s="436">
        <v>31912500</v>
      </c>
      <c r="E882" s="129" t="s">
        <v>186</v>
      </c>
      <c r="F882" s="71">
        <v>386878.23</v>
      </c>
      <c r="G882" s="71">
        <v>547045.81721999997</v>
      </c>
      <c r="H882" s="209">
        <f t="shared" si="29"/>
        <v>410284.36291500001</v>
      </c>
      <c r="I882" s="71">
        <f t="shared" si="30"/>
        <v>552516.27539219998</v>
      </c>
    </row>
    <row r="883" spans="1:9" ht="18" x14ac:dyDescent="0.4">
      <c r="A883" s="214">
        <v>21020600</v>
      </c>
      <c r="B883" s="215"/>
      <c r="C883" s="16"/>
      <c r="D883" s="215"/>
      <c r="E883" s="84" t="s">
        <v>195</v>
      </c>
      <c r="F883" s="70">
        <v>0</v>
      </c>
      <c r="G883" s="71"/>
      <c r="H883" s="209">
        <f t="shared" si="29"/>
        <v>0</v>
      </c>
      <c r="I883" s="71"/>
    </row>
    <row r="884" spans="1:9" ht="18" x14ac:dyDescent="0.4">
      <c r="A884" s="276">
        <v>21020605</v>
      </c>
      <c r="B884" s="269"/>
      <c r="C884" s="15"/>
      <c r="D884" s="91"/>
      <c r="E884" s="92" t="s">
        <v>198</v>
      </c>
      <c r="F884" s="70">
        <v>0</v>
      </c>
      <c r="G884" s="71"/>
      <c r="H884" s="209">
        <f t="shared" si="29"/>
        <v>0</v>
      </c>
      <c r="I884" s="71"/>
    </row>
    <row r="885" spans="1:9" ht="18" x14ac:dyDescent="0.4">
      <c r="A885" s="219">
        <v>22010100</v>
      </c>
      <c r="B885" s="269"/>
      <c r="C885" s="18"/>
      <c r="D885" s="220"/>
      <c r="E885" s="153" t="s">
        <v>202</v>
      </c>
      <c r="F885" s="70"/>
      <c r="G885" s="71"/>
      <c r="H885" s="70"/>
      <c r="I885" s="71"/>
    </row>
    <row r="886" spans="1:9" ht="18" x14ac:dyDescent="0.4">
      <c r="A886" s="720">
        <v>22010100</v>
      </c>
      <c r="B886" s="721" t="s">
        <v>784</v>
      </c>
      <c r="C886" s="50"/>
      <c r="D886" s="626"/>
      <c r="E886" s="725" t="s">
        <v>878</v>
      </c>
      <c r="F886" s="723"/>
      <c r="G886" s="724">
        <v>1680000</v>
      </c>
      <c r="H886" s="723">
        <v>500000</v>
      </c>
      <c r="I886" s="726">
        <v>0</v>
      </c>
    </row>
    <row r="887" spans="1:9" ht="18" x14ac:dyDescent="0.4">
      <c r="A887" s="219">
        <v>22020000</v>
      </c>
      <c r="B887" s="220"/>
      <c r="C887" s="18"/>
      <c r="D887" s="220"/>
      <c r="E887" s="153" t="s">
        <v>203</v>
      </c>
      <c r="F887" s="70"/>
      <c r="G887" s="71"/>
      <c r="H887" s="70"/>
      <c r="I887" s="71"/>
    </row>
    <row r="888" spans="1:9" ht="18" x14ac:dyDescent="0.4">
      <c r="A888" s="219">
        <v>22020100</v>
      </c>
      <c r="B888" s="269"/>
      <c r="C888" s="18"/>
      <c r="D888" s="220"/>
      <c r="E888" s="153" t="s">
        <v>204</v>
      </c>
      <c r="F888" s="70"/>
      <c r="G888" s="71"/>
      <c r="H888" s="70"/>
      <c r="I888" s="71"/>
    </row>
    <row r="889" spans="1:9" ht="18" x14ac:dyDescent="0.4">
      <c r="A889" s="190">
        <v>22020101</v>
      </c>
      <c r="B889" s="269" t="s">
        <v>644</v>
      </c>
      <c r="C889" s="15"/>
      <c r="D889" s="91">
        <v>31912500</v>
      </c>
      <c r="E889" s="218" t="s">
        <v>205</v>
      </c>
      <c r="F889" s="70"/>
      <c r="G889" s="71"/>
      <c r="H889" s="76"/>
      <c r="I889" s="71"/>
    </row>
    <row r="890" spans="1:9" ht="18" x14ac:dyDescent="0.4">
      <c r="A890" s="190">
        <v>22020104</v>
      </c>
      <c r="B890" s="269"/>
      <c r="C890" s="6"/>
      <c r="D890" s="91"/>
      <c r="E890" s="218" t="s">
        <v>208</v>
      </c>
      <c r="F890" s="70"/>
      <c r="G890" s="71">
        <v>100000</v>
      </c>
      <c r="H890" s="76"/>
      <c r="I890" s="71">
        <v>100000</v>
      </c>
    </row>
    <row r="891" spans="1:9" ht="18" x14ac:dyDescent="0.4">
      <c r="A891" s="219">
        <v>22020300</v>
      </c>
      <c r="B891" s="220"/>
      <c r="C891" s="18"/>
      <c r="D891" s="220"/>
      <c r="E891" s="153" t="s">
        <v>212</v>
      </c>
      <c r="F891" s="70"/>
      <c r="G891" s="71"/>
      <c r="H891" s="76"/>
      <c r="I891" s="71"/>
    </row>
    <row r="892" spans="1:9" ht="18" x14ac:dyDescent="0.4">
      <c r="A892" s="190">
        <v>22020310</v>
      </c>
      <c r="B892" s="269" t="s">
        <v>644</v>
      </c>
      <c r="C892" s="15"/>
      <c r="D892" s="91">
        <v>31912500</v>
      </c>
      <c r="E892" s="218" t="s">
        <v>219</v>
      </c>
      <c r="F892" s="70">
        <v>1876000</v>
      </c>
      <c r="G892" s="71">
        <v>3000000</v>
      </c>
      <c r="H892" s="76">
        <v>30000</v>
      </c>
      <c r="I892" s="71">
        <v>3000000</v>
      </c>
    </row>
    <row r="893" spans="1:9" ht="18" x14ac:dyDescent="0.4">
      <c r="A893" s="190"/>
      <c r="B893" s="269"/>
      <c r="C893" s="6"/>
      <c r="D893" s="91"/>
      <c r="E893" s="218" t="s">
        <v>221</v>
      </c>
      <c r="F893" s="70"/>
      <c r="G893" s="71"/>
      <c r="H893" s="76"/>
      <c r="I893" s="71"/>
    </row>
    <row r="894" spans="1:9" ht="18" x14ac:dyDescent="0.4">
      <c r="A894" s="219">
        <v>22040000</v>
      </c>
      <c r="B894" s="220"/>
      <c r="C894" s="18"/>
      <c r="D894" s="220"/>
      <c r="E894" s="153" t="s">
        <v>261</v>
      </c>
      <c r="F894" s="70"/>
      <c r="G894" s="78"/>
      <c r="H894" s="77"/>
      <c r="I894" s="78"/>
    </row>
    <row r="895" spans="1:9" ht="18" x14ac:dyDescent="0.4">
      <c r="A895" s="219">
        <v>22040100</v>
      </c>
      <c r="B895" s="220"/>
      <c r="C895" s="18"/>
      <c r="D895" s="220"/>
      <c r="E895" s="153" t="s">
        <v>262</v>
      </c>
      <c r="F895" s="75"/>
      <c r="G895" s="71"/>
      <c r="H895" s="70"/>
      <c r="I895" s="71"/>
    </row>
    <row r="896" spans="1:9" ht="18.5" thickBot="1" x14ac:dyDescent="0.45">
      <c r="A896" s="456">
        <v>22040109</v>
      </c>
      <c r="B896" s="420" t="s">
        <v>644</v>
      </c>
      <c r="C896" s="422"/>
      <c r="D896" s="331">
        <v>31912500</v>
      </c>
      <c r="E896" s="138" t="s">
        <v>263</v>
      </c>
      <c r="F896" s="75">
        <v>181069.77</v>
      </c>
      <c r="G896" s="78">
        <v>3000000</v>
      </c>
      <c r="H896" s="78">
        <v>1890000</v>
      </c>
      <c r="I896" s="78">
        <v>3000000</v>
      </c>
    </row>
    <row r="897" spans="1:9" ht="18.5" thickBot="1" x14ac:dyDescent="0.45">
      <c r="A897" s="450"/>
      <c r="B897" s="451"/>
      <c r="C897" s="452"/>
      <c r="D897" s="451"/>
      <c r="E897" s="453" t="s">
        <v>164</v>
      </c>
      <c r="F897" s="468">
        <f>SUM(F858:F884)</f>
        <v>4903643.0024999995</v>
      </c>
      <c r="G897" s="468">
        <f>SUM(G858:G886)</f>
        <v>11508573.345535001</v>
      </c>
      <c r="H897" s="468">
        <f>SUM(H858:H884)</f>
        <v>5200313.4041512487</v>
      </c>
      <c r="I897" s="468">
        <f>SUM(I858:I886)</f>
        <v>19003088.717590351</v>
      </c>
    </row>
    <row r="898" spans="1:9" ht="18.5" thickBot="1" x14ac:dyDescent="0.45">
      <c r="A898" s="445"/>
      <c r="B898" s="446"/>
      <c r="C898" s="447"/>
      <c r="D898" s="446"/>
      <c r="E898" s="448" t="s">
        <v>203</v>
      </c>
      <c r="F898" s="465">
        <f>SUM(F889:F896)</f>
        <v>2057069.77</v>
      </c>
      <c r="G898" s="465">
        <f>SUM(G889:G896)</f>
        <v>6100000</v>
      </c>
      <c r="H898" s="465">
        <f>SUM(H889:H896)</f>
        <v>1920000</v>
      </c>
      <c r="I898" s="465">
        <f>SUM(I889:I896)</f>
        <v>6100000</v>
      </c>
    </row>
    <row r="899" spans="1:9" ht="18.5" thickBot="1" x14ac:dyDescent="0.45">
      <c r="A899" s="273"/>
      <c r="B899" s="223"/>
      <c r="C899" s="32"/>
      <c r="D899" s="224"/>
      <c r="E899" s="262" t="s">
        <v>296</v>
      </c>
      <c r="F899" s="278">
        <f>F897+F898</f>
        <v>6960712.772499999</v>
      </c>
      <c r="G899" s="278">
        <f>G897+G898</f>
        <v>17608573.345535003</v>
      </c>
      <c r="H899" s="278">
        <f>H897+H898</f>
        <v>7120313.4041512487</v>
      </c>
      <c r="I899" s="278">
        <f>I897+I898</f>
        <v>25103088.717590351</v>
      </c>
    </row>
    <row r="900" spans="1:9" ht="28" customHeight="1" x14ac:dyDescent="0.45">
      <c r="A900" s="918" t="s">
        <v>845</v>
      </c>
      <c r="B900" s="919"/>
      <c r="C900" s="919"/>
      <c r="D900" s="919"/>
      <c r="E900" s="919"/>
      <c r="F900" s="919"/>
      <c r="G900" s="919"/>
      <c r="H900" s="919"/>
      <c r="I900" s="920"/>
    </row>
    <row r="901" spans="1:9" ht="18" x14ac:dyDescent="0.4">
      <c r="A901" s="909" t="s">
        <v>485</v>
      </c>
      <c r="B901" s="910"/>
      <c r="C901" s="910"/>
      <c r="D901" s="910"/>
      <c r="E901" s="910"/>
      <c r="F901" s="910"/>
      <c r="G901" s="910"/>
      <c r="H901" s="910"/>
      <c r="I901" s="911"/>
    </row>
    <row r="902" spans="1:9" ht="22.5" x14ac:dyDescent="0.45">
      <c r="A902" s="912" t="s">
        <v>952</v>
      </c>
      <c r="B902" s="913"/>
      <c r="C902" s="913"/>
      <c r="D902" s="913"/>
      <c r="E902" s="913"/>
      <c r="F902" s="913"/>
      <c r="G902" s="913"/>
      <c r="H902" s="913"/>
      <c r="I902" s="914"/>
    </row>
    <row r="903" spans="1:9" ht="20.5" thickBot="1" x14ac:dyDescent="0.45">
      <c r="A903" s="915" t="s">
        <v>279</v>
      </c>
      <c r="B903" s="916"/>
      <c r="C903" s="916"/>
      <c r="D903" s="916"/>
      <c r="E903" s="916"/>
      <c r="F903" s="916"/>
      <c r="G903" s="916"/>
      <c r="H903" s="916"/>
      <c r="I903" s="917"/>
    </row>
    <row r="904" spans="1:9" ht="18.75" customHeight="1" thickBot="1" x14ac:dyDescent="0.45">
      <c r="A904" s="933" t="s">
        <v>397</v>
      </c>
      <c r="B904" s="934"/>
      <c r="C904" s="934"/>
      <c r="D904" s="934"/>
      <c r="E904" s="934"/>
      <c r="F904" s="934"/>
      <c r="G904" s="934"/>
      <c r="H904" s="934"/>
      <c r="I904" s="935"/>
    </row>
    <row r="905" spans="1:9" ht="36.5" thickBot="1" x14ac:dyDescent="0.45">
      <c r="A905" s="4" t="s">
        <v>463</v>
      </c>
      <c r="B905" s="80" t="s">
        <v>456</v>
      </c>
      <c r="C905" s="4" t="s">
        <v>452</v>
      </c>
      <c r="D905" s="80" t="s">
        <v>455</v>
      </c>
      <c r="E905" s="185" t="s">
        <v>1</v>
      </c>
      <c r="F905" s="80" t="s">
        <v>853</v>
      </c>
      <c r="G905" s="80" t="s">
        <v>883</v>
      </c>
      <c r="H905" s="80" t="s">
        <v>884</v>
      </c>
      <c r="I905" s="80" t="s">
        <v>957</v>
      </c>
    </row>
    <row r="906" spans="1:9" s="175" customFormat="1" ht="18" x14ac:dyDescent="0.35">
      <c r="A906" s="227">
        <v>20000000</v>
      </c>
      <c r="B906" s="228"/>
      <c r="C906" s="20"/>
      <c r="D906" s="228"/>
      <c r="E906" s="111" t="s">
        <v>163</v>
      </c>
      <c r="F906" s="229"/>
      <c r="G906" s="229"/>
      <c r="H906" s="229"/>
      <c r="I906" s="230"/>
    </row>
    <row r="907" spans="1:9" ht="18" x14ac:dyDescent="0.4">
      <c r="A907" s="206">
        <v>21000000</v>
      </c>
      <c r="B907" s="207"/>
      <c r="C907" s="14"/>
      <c r="D907" s="207"/>
      <c r="E907" s="84" t="s">
        <v>164</v>
      </c>
      <c r="F907" s="208"/>
      <c r="G907" s="208"/>
      <c r="H907" s="208"/>
      <c r="I907" s="209"/>
    </row>
    <row r="908" spans="1:9" ht="18" x14ac:dyDescent="0.4">
      <c r="A908" s="206">
        <v>21010000</v>
      </c>
      <c r="B908" s="207"/>
      <c r="C908" s="14"/>
      <c r="D908" s="207"/>
      <c r="E908" s="84" t="s">
        <v>165</v>
      </c>
      <c r="F908" s="208"/>
      <c r="G908" s="208"/>
      <c r="H908" s="208"/>
      <c r="I908" s="209"/>
    </row>
    <row r="909" spans="1:9" ht="18" x14ac:dyDescent="0.4">
      <c r="A909" s="210">
        <v>21010103</v>
      </c>
      <c r="B909" s="269" t="s">
        <v>644</v>
      </c>
      <c r="C909" s="15"/>
      <c r="D909" s="91">
        <v>31912500</v>
      </c>
      <c r="E909" s="92" t="s">
        <v>167</v>
      </c>
      <c r="F909" s="71">
        <v>1477542</v>
      </c>
      <c r="G909" s="71">
        <v>2089244.388</v>
      </c>
      <c r="H909" s="209">
        <f>G909/12*9</f>
        <v>1566933.291</v>
      </c>
      <c r="I909" s="71">
        <f>G909+(G909/100*1)</f>
        <v>2110136.83188</v>
      </c>
    </row>
    <row r="910" spans="1:9" ht="18" x14ac:dyDescent="0.4">
      <c r="A910" s="210">
        <v>21010104</v>
      </c>
      <c r="B910" s="269" t="s">
        <v>644</v>
      </c>
      <c r="C910" s="15"/>
      <c r="D910" s="91">
        <v>31912500</v>
      </c>
      <c r="E910" s="92" t="s">
        <v>168</v>
      </c>
      <c r="F910" s="71">
        <v>532433.25</v>
      </c>
      <c r="G910" s="71">
        <v>752860.61550000007</v>
      </c>
      <c r="H910" s="209">
        <f t="shared" ref="H910:H937" si="31">G910/12*9</f>
        <v>564645.461625</v>
      </c>
      <c r="I910" s="71">
        <f t="shared" ref="I910:I937" si="32">G910+(G910/100*1)</f>
        <v>760389.22165500012</v>
      </c>
    </row>
    <row r="911" spans="1:9" ht="18" x14ac:dyDescent="0.4">
      <c r="A911" s="210">
        <v>21010105</v>
      </c>
      <c r="B911" s="269" t="s">
        <v>644</v>
      </c>
      <c r="C911" s="15"/>
      <c r="D911" s="91">
        <v>31912500</v>
      </c>
      <c r="E911" s="92" t="s">
        <v>169</v>
      </c>
      <c r="F911" s="71">
        <v>544816.5</v>
      </c>
      <c r="G911" s="71">
        <v>770370.53099999996</v>
      </c>
      <c r="H911" s="209">
        <f t="shared" si="31"/>
        <v>577777.89824999997</v>
      </c>
      <c r="I911" s="71">
        <f t="shared" si="32"/>
        <v>778074.23630999995</v>
      </c>
    </row>
    <row r="912" spans="1:9" ht="18" x14ac:dyDescent="0.4">
      <c r="A912" s="210">
        <v>21010106</v>
      </c>
      <c r="B912" s="269"/>
      <c r="C912" s="15"/>
      <c r="D912" s="91"/>
      <c r="E912" s="92" t="s">
        <v>170</v>
      </c>
      <c r="F912" s="71">
        <v>0</v>
      </c>
      <c r="G912" s="71">
        <v>0</v>
      </c>
      <c r="H912" s="209">
        <f t="shared" si="31"/>
        <v>0</v>
      </c>
      <c r="I912" s="71">
        <f t="shared" si="32"/>
        <v>0</v>
      </c>
    </row>
    <row r="913" spans="1:9" ht="18" x14ac:dyDescent="0.4">
      <c r="A913" s="231"/>
      <c r="B913" s="269"/>
      <c r="C913" s="15"/>
      <c r="D913" s="91"/>
      <c r="E913" s="129" t="s">
        <v>680</v>
      </c>
      <c r="F913" s="71">
        <v>0</v>
      </c>
      <c r="G913" s="71">
        <v>5307069.53</v>
      </c>
      <c r="H913" s="209">
        <v>0</v>
      </c>
      <c r="I913" s="755">
        <v>960000</v>
      </c>
    </row>
    <row r="914" spans="1:9" ht="18" x14ac:dyDescent="0.4">
      <c r="A914" s="206">
        <v>21020300</v>
      </c>
      <c r="B914" s="207"/>
      <c r="C914" s="14"/>
      <c r="D914" s="207"/>
      <c r="E914" s="84" t="s">
        <v>192</v>
      </c>
      <c r="F914" s="71">
        <v>0</v>
      </c>
      <c r="G914" s="71">
        <v>0</v>
      </c>
      <c r="H914" s="209">
        <f t="shared" si="31"/>
        <v>0</v>
      </c>
      <c r="I914" s="71">
        <f t="shared" si="32"/>
        <v>0</v>
      </c>
    </row>
    <row r="915" spans="1:9" ht="20.25" customHeight="1" x14ac:dyDescent="0.4">
      <c r="A915" s="210">
        <v>21020301</v>
      </c>
      <c r="B915" s="269" t="s">
        <v>644</v>
      </c>
      <c r="C915" s="15"/>
      <c r="D915" s="91">
        <v>31912500</v>
      </c>
      <c r="E915" s="129" t="s">
        <v>177</v>
      </c>
      <c r="F915" s="71">
        <v>517139.88</v>
      </c>
      <c r="G915" s="71">
        <v>731235.79031999991</v>
      </c>
      <c r="H915" s="209">
        <f t="shared" si="31"/>
        <v>548426.84273999999</v>
      </c>
      <c r="I915" s="71">
        <f t="shared" si="32"/>
        <v>738548.14822319988</v>
      </c>
    </row>
    <row r="916" spans="1:9" ht="18" x14ac:dyDescent="0.4">
      <c r="A916" s="210">
        <v>21020302</v>
      </c>
      <c r="B916" s="269" t="s">
        <v>644</v>
      </c>
      <c r="C916" s="15"/>
      <c r="D916" s="91">
        <v>31912500</v>
      </c>
      <c r="E916" s="129" t="s">
        <v>178</v>
      </c>
      <c r="F916" s="71">
        <v>295508.25</v>
      </c>
      <c r="G916" s="71">
        <v>417848.6655</v>
      </c>
      <c r="H916" s="209">
        <f t="shared" si="31"/>
        <v>313386.49912499997</v>
      </c>
      <c r="I916" s="71">
        <f t="shared" si="32"/>
        <v>422027.15215500002</v>
      </c>
    </row>
    <row r="917" spans="1:9" ht="18" x14ac:dyDescent="0.4">
      <c r="A917" s="210">
        <v>21020303</v>
      </c>
      <c r="B917" s="269" t="s">
        <v>644</v>
      </c>
      <c r="C917" s="15"/>
      <c r="D917" s="91">
        <v>31912500</v>
      </c>
      <c r="E917" s="129" t="s">
        <v>179</v>
      </c>
      <c r="F917" s="71">
        <v>20250</v>
      </c>
      <c r="G917" s="71">
        <v>28633.5</v>
      </c>
      <c r="H917" s="209">
        <f t="shared" si="31"/>
        <v>21475.125</v>
      </c>
      <c r="I917" s="71">
        <f t="shared" si="32"/>
        <v>28919.834999999999</v>
      </c>
    </row>
    <row r="918" spans="1:9" ht="18" x14ac:dyDescent="0.4">
      <c r="A918" s="210">
        <v>21020304</v>
      </c>
      <c r="B918" s="269" t="s">
        <v>644</v>
      </c>
      <c r="C918" s="15"/>
      <c r="D918" s="91">
        <v>31912500</v>
      </c>
      <c r="E918" s="129" t="s">
        <v>180</v>
      </c>
      <c r="F918" s="71">
        <v>73876.5</v>
      </c>
      <c r="G918" s="71">
        <v>104461.371</v>
      </c>
      <c r="H918" s="209">
        <f t="shared" si="31"/>
        <v>78346.028250000003</v>
      </c>
      <c r="I918" s="71">
        <f t="shared" si="32"/>
        <v>105505.98471</v>
      </c>
    </row>
    <row r="919" spans="1:9" ht="18" x14ac:dyDescent="0.4">
      <c r="A919" s="210">
        <v>21020312</v>
      </c>
      <c r="B919" s="269"/>
      <c r="C919" s="15"/>
      <c r="D919" s="91"/>
      <c r="E919" s="129" t="s">
        <v>183</v>
      </c>
      <c r="F919" s="71">
        <v>0</v>
      </c>
      <c r="G919" s="71">
        <v>0</v>
      </c>
      <c r="H919" s="209">
        <f t="shared" si="31"/>
        <v>0</v>
      </c>
      <c r="I919" s="71">
        <f t="shared" si="32"/>
        <v>0</v>
      </c>
    </row>
    <row r="920" spans="1:9" ht="18" x14ac:dyDescent="0.4">
      <c r="A920" s="210">
        <v>21020315</v>
      </c>
      <c r="B920" s="269" t="s">
        <v>644</v>
      </c>
      <c r="C920" s="15"/>
      <c r="D920" s="91">
        <v>31912500</v>
      </c>
      <c r="E920" s="129" t="s">
        <v>186</v>
      </c>
      <c r="F920" s="71">
        <v>137777.4</v>
      </c>
      <c r="G920" s="71">
        <v>194817.24360000002</v>
      </c>
      <c r="H920" s="209">
        <f t="shared" si="31"/>
        <v>146112.9327</v>
      </c>
      <c r="I920" s="71">
        <f t="shared" si="32"/>
        <v>196765.41603600001</v>
      </c>
    </row>
    <row r="921" spans="1:9" ht="18" x14ac:dyDescent="0.4">
      <c r="A921" s="210">
        <v>21020314</v>
      </c>
      <c r="B921" s="269" t="s">
        <v>644</v>
      </c>
      <c r="C921" s="15"/>
      <c r="D921" s="91">
        <v>31912500</v>
      </c>
      <c r="E921" s="129" t="s">
        <v>517</v>
      </c>
      <c r="F921" s="71">
        <v>206443.5</v>
      </c>
      <c r="G921" s="71">
        <v>291911.109</v>
      </c>
      <c r="H921" s="209">
        <f t="shared" si="31"/>
        <v>218933.33174999998</v>
      </c>
      <c r="I921" s="71">
        <f t="shared" si="32"/>
        <v>294830.22009000002</v>
      </c>
    </row>
    <row r="922" spans="1:9" ht="18" x14ac:dyDescent="0.4">
      <c r="A922" s="210">
        <v>21020305</v>
      </c>
      <c r="B922" s="269" t="s">
        <v>644</v>
      </c>
      <c r="C922" s="15"/>
      <c r="D922" s="91">
        <v>31912500</v>
      </c>
      <c r="E922" s="129" t="s">
        <v>518</v>
      </c>
      <c r="F922" s="71">
        <v>284255.25</v>
      </c>
      <c r="G922" s="71">
        <v>401936.92349999998</v>
      </c>
      <c r="H922" s="209">
        <f t="shared" si="31"/>
        <v>301452.69262499997</v>
      </c>
      <c r="I922" s="71">
        <f t="shared" si="32"/>
        <v>405956.29273499997</v>
      </c>
    </row>
    <row r="923" spans="1:9" ht="18" x14ac:dyDescent="0.4">
      <c r="A923" s="210">
        <v>21020306</v>
      </c>
      <c r="B923" s="269" t="s">
        <v>644</v>
      </c>
      <c r="C923" s="15"/>
      <c r="D923" s="91">
        <v>31912500</v>
      </c>
      <c r="E923" s="129" t="s">
        <v>519</v>
      </c>
      <c r="F923" s="71">
        <v>5670</v>
      </c>
      <c r="G923" s="71">
        <v>8017.38</v>
      </c>
      <c r="H923" s="209">
        <f t="shared" si="31"/>
        <v>6013.0349999999999</v>
      </c>
      <c r="I923" s="71">
        <f t="shared" si="32"/>
        <v>8097.5537999999997</v>
      </c>
    </row>
    <row r="924" spans="1:9" ht="18" x14ac:dyDescent="0.4">
      <c r="A924" s="206">
        <v>21020400</v>
      </c>
      <c r="B924" s="207"/>
      <c r="C924" s="14"/>
      <c r="D924" s="207"/>
      <c r="E924" s="84" t="s">
        <v>193</v>
      </c>
      <c r="F924" s="71">
        <v>0</v>
      </c>
      <c r="G924" s="71">
        <v>0</v>
      </c>
      <c r="H924" s="209">
        <f t="shared" si="31"/>
        <v>0</v>
      </c>
      <c r="I924" s="71">
        <f t="shared" si="32"/>
        <v>0</v>
      </c>
    </row>
    <row r="925" spans="1:9" ht="18" x14ac:dyDescent="0.4">
      <c r="A925" s="210">
        <v>21020401</v>
      </c>
      <c r="B925" s="269" t="s">
        <v>644</v>
      </c>
      <c r="C925" s="15"/>
      <c r="D925" s="91">
        <v>31912500</v>
      </c>
      <c r="E925" s="129" t="s">
        <v>177</v>
      </c>
      <c r="F925" s="71">
        <v>186351.75</v>
      </c>
      <c r="G925" s="71">
        <v>263501.37450000003</v>
      </c>
      <c r="H925" s="209">
        <f t="shared" si="31"/>
        <v>197626.03087500003</v>
      </c>
      <c r="I925" s="71">
        <f t="shared" si="32"/>
        <v>266136.38824500004</v>
      </c>
    </row>
    <row r="926" spans="1:9" ht="18" x14ac:dyDescent="0.4">
      <c r="A926" s="210">
        <v>21020402</v>
      </c>
      <c r="B926" s="269" t="s">
        <v>644</v>
      </c>
      <c r="C926" s="15"/>
      <c r="D926" s="91">
        <v>31912500</v>
      </c>
      <c r="E926" s="129" t="s">
        <v>178</v>
      </c>
      <c r="F926" s="71">
        <v>106486.7775</v>
      </c>
      <c r="G926" s="71">
        <v>150572.30338500001</v>
      </c>
      <c r="H926" s="209">
        <f t="shared" si="31"/>
        <v>112929.22753875</v>
      </c>
      <c r="I926" s="71">
        <f t="shared" si="32"/>
        <v>152078.02641885</v>
      </c>
    </row>
    <row r="927" spans="1:9" ht="18" x14ac:dyDescent="0.4">
      <c r="A927" s="210">
        <v>21020403</v>
      </c>
      <c r="B927" s="269" t="s">
        <v>644</v>
      </c>
      <c r="C927" s="15"/>
      <c r="D927" s="91">
        <v>31912500</v>
      </c>
      <c r="E927" s="129" t="s">
        <v>179</v>
      </c>
      <c r="F927" s="71">
        <v>17010</v>
      </c>
      <c r="G927" s="71">
        <v>24052.14</v>
      </c>
      <c r="H927" s="209">
        <f t="shared" si="31"/>
        <v>18039.105</v>
      </c>
      <c r="I927" s="71">
        <f t="shared" si="32"/>
        <v>24292.661400000001</v>
      </c>
    </row>
    <row r="928" spans="1:9" ht="18" x14ac:dyDescent="0.4">
      <c r="A928" s="210">
        <v>21020404</v>
      </c>
      <c r="B928" s="269" t="s">
        <v>644</v>
      </c>
      <c r="C928" s="15"/>
      <c r="D928" s="91">
        <v>31912500</v>
      </c>
      <c r="E928" s="129" t="s">
        <v>180</v>
      </c>
      <c r="F928" s="71">
        <v>26621.692499999997</v>
      </c>
      <c r="G928" s="71">
        <v>37643.07319499999</v>
      </c>
      <c r="H928" s="209">
        <f t="shared" si="31"/>
        <v>28232.304896249992</v>
      </c>
      <c r="I928" s="71">
        <f t="shared" si="32"/>
        <v>38019.50392694999</v>
      </c>
    </row>
    <row r="929" spans="1:9" ht="18" x14ac:dyDescent="0.4">
      <c r="A929" s="210">
        <v>21020412</v>
      </c>
      <c r="B929" s="269"/>
      <c r="C929" s="15"/>
      <c r="D929" s="91"/>
      <c r="E929" s="129" t="s">
        <v>183</v>
      </c>
      <c r="F929" s="71">
        <v>0</v>
      </c>
      <c r="G929" s="71">
        <v>0</v>
      </c>
      <c r="H929" s="209">
        <f t="shared" si="31"/>
        <v>0</v>
      </c>
      <c r="I929" s="71">
        <f t="shared" si="32"/>
        <v>0</v>
      </c>
    </row>
    <row r="930" spans="1:9" ht="18" x14ac:dyDescent="0.4">
      <c r="A930" s="210">
        <v>21020415</v>
      </c>
      <c r="B930" s="269" t="s">
        <v>644</v>
      </c>
      <c r="C930" s="15"/>
      <c r="D930" s="91">
        <v>31912500</v>
      </c>
      <c r="E930" s="129" t="s">
        <v>186</v>
      </c>
      <c r="F930" s="71">
        <v>80621.73</v>
      </c>
      <c r="G930" s="71">
        <v>113999.12622000001</v>
      </c>
      <c r="H930" s="209">
        <f t="shared" si="31"/>
        <v>85499.344665000011</v>
      </c>
      <c r="I930" s="71">
        <f t="shared" si="32"/>
        <v>115139.1174822</v>
      </c>
    </row>
    <row r="931" spans="1:9" ht="18" x14ac:dyDescent="0.4">
      <c r="A931" s="432">
        <v>21020500</v>
      </c>
      <c r="B931" s="433"/>
      <c r="C931" s="433"/>
      <c r="D931" s="433"/>
      <c r="E931" s="84" t="s">
        <v>194</v>
      </c>
      <c r="F931" s="71">
        <v>0</v>
      </c>
      <c r="G931" s="71">
        <v>0</v>
      </c>
      <c r="H931" s="209">
        <f t="shared" si="31"/>
        <v>0</v>
      </c>
      <c r="I931" s="71">
        <f t="shared" si="32"/>
        <v>0</v>
      </c>
    </row>
    <row r="932" spans="1:9" ht="18" x14ac:dyDescent="0.4">
      <c r="A932" s="434">
        <v>21020501</v>
      </c>
      <c r="B932" s="176" t="s">
        <v>644</v>
      </c>
      <c r="C932" s="435"/>
      <c r="D932" s="436">
        <v>31912500</v>
      </c>
      <c r="E932" s="129" t="s">
        <v>177</v>
      </c>
      <c r="F932" s="71">
        <v>190685.25</v>
      </c>
      <c r="G932" s="71">
        <v>269628.94349999999</v>
      </c>
      <c r="H932" s="209">
        <f t="shared" si="31"/>
        <v>202221.70762499998</v>
      </c>
      <c r="I932" s="71">
        <f t="shared" si="32"/>
        <v>272325.23293499998</v>
      </c>
    </row>
    <row r="933" spans="1:9" ht="18" x14ac:dyDescent="0.4">
      <c r="A933" s="437">
        <v>21020502</v>
      </c>
      <c r="B933" s="176" t="s">
        <v>644</v>
      </c>
      <c r="C933" s="435"/>
      <c r="D933" s="436">
        <v>31912500</v>
      </c>
      <c r="E933" s="129" t="s">
        <v>178</v>
      </c>
      <c r="F933" s="71">
        <v>108963.75</v>
      </c>
      <c r="G933" s="71">
        <v>154074.74249999999</v>
      </c>
      <c r="H933" s="209">
        <f t="shared" si="31"/>
        <v>115556.05687499999</v>
      </c>
      <c r="I933" s="71">
        <f t="shared" si="32"/>
        <v>155615.489925</v>
      </c>
    </row>
    <row r="934" spans="1:9" ht="18" x14ac:dyDescent="0.4">
      <c r="A934" s="437">
        <v>21020503</v>
      </c>
      <c r="B934" s="176" t="s">
        <v>644</v>
      </c>
      <c r="C934" s="435"/>
      <c r="D934" s="436">
        <v>31912500</v>
      </c>
      <c r="E934" s="129" t="s">
        <v>179</v>
      </c>
      <c r="F934" s="71">
        <v>20250</v>
      </c>
      <c r="G934" s="71">
        <v>28633.5</v>
      </c>
      <c r="H934" s="209">
        <f t="shared" si="31"/>
        <v>21475.125</v>
      </c>
      <c r="I934" s="71">
        <f t="shared" si="32"/>
        <v>28919.834999999999</v>
      </c>
    </row>
    <row r="935" spans="1:9" ht="18" x14ac:dyDescent="0.4">
      <c r="A935" s="437">
        <v>21020504</v>
      </c>
      <c r="B935" s="176" t="s">
        <v>644</v>
      </c>
      <c r="C935" s="435"/>
      <c r="D935" s="436">
        <v>31912500</v>
      </c>
      <c r="E935" s="129" t="s">
        <v>180</v>
      </c>
      <c r="F935" s="71">
        <v>27240.75</v>
      </c>
      <c r="G935" s="71">
        <v>38518.4205</v>
      </c>
      <c r="H935" s="209">
        <f t="shared" si="31"/>
        <v>28888.815374999998</v>
      </c>
      <c r="I935" s="71">
        <f t="shared" si="32"/>
        <v>38903.604704999998</v>
      </c>
    </row>
    <row r="936" spans="1:9" ht="18" x14ac:dyDescent="0.4">
      <c r="A936" s="437">
        <v>21020512</v>
      </c>
      <c r="B936" s="176"/>
      <c r="C936" s="435"/>
      <c r="D936" s="436"/>
      <c r="E936" s="129" t="s">
        <v>183</v>
      </c>
      <c r="F936" s="71">
        <v>0</v>
      </c>
      <c r="G936" s="71">
        <v>0</v>
      </c>
      <c r="H936" s="209">
        <f t="shared" si="31"/>
        <v>0</v>
      </c>
      <c r="I936" s="71">
        <f t="shared" si="32"/>
        <v>0</v>
      </c>
    </row>
    <row r="937" spans="1:9" ht="18" x14ac:dyDescent="0.4">
      <c r="A937" s="437">
        <v>21020515</v>
      </c>
      <c r="B937" s="176" t="s">
        <v>644</v>
      </c>
      <c r="C937" s="435"/>
      <c r="D937" s="436">
        <v>31912500</v>
      </c>
      <c r="E937" s="129" t="s">
        <v>186</v>
      </c>
      <c r="F937" s="71">
        <v>279674.25</v>
      </c>
      <c r="G937" s="71">
        <v>395459.38949999999</v>
      </c>
      <c r="H937" s="209">
        <f t="shared" si="31"/>
        <v>296594.54212499998</v>
      </c>
      <c r="I937" s="71">
        <f t="shared" si="32"/>
        <v>399413.98339499999</v>
      </c>
    </row>
    <row r="938" spans="1:9" ht="18" x14ac:dyDescent="0.4">
      <c r="A938" s="219">
        <v>22010100</v>
      </c>
      <c r="B938" s="269"/>
      <c r="C938" s="18"/>
      <c r="D938" s="220"/>
      <c r="E938" s="153" t="s">
        <v>202</v>
      </c>
      <c r="F938" s="70"/>
      <c r="G938" s="71"/>
      <c r="H938" s="70"/>
      <c r="I938" s="71"/>
    </row>
    <row r="939" spans="1:9" ht="18" x14ac:dyDescent="0.4">
      <c r="A939" s="720">
        <v>22010100</v>
      </c>
      <c r="B939" s="721" t="s">
        <v>784</v>
      </c>
      <c r="C939" s="50"/>
      <c r="D939" s="626"/>
      <c r="E939" s="725" t="s">
        <v>878</v>
      </c>
      <c r="F939" s="723"/>
      <c r="G939" s="724">
        <v>1470000</v>
      </c>
      <c r="H939" s="723"/>
      <c r="I939" s="726">
        <f>35000*6*7</f>
        <v>1470000</v>
      </c>
    </row>
    <row r="940" spans="1:9" ht="18" x14ac:dyDescent="0.4">
      <c r="A940" s="219">
        <v>22020000</v>
      </c>
      <c r="B940" s="220"/>
      <c r="C940" s="18"/>
      <c r="D940" s="220"/>
      <c r="E940" s="153" t="s">
        <v>203</v>
      </c>
      <c r="F940" s="70"/>
      <c r="G940" s="71"/>
      <c r="H940" s="70"/>
      <c r="I940" s="71"/>
    </row>
    <row r="941" spans="1:9" ht="18" x14ac:dyDescent="0.4">
      <c r="A941" s="219">
        <v>22020100</v>
      </c>
      <c r="B941" s="220"/>
      <c r="C941" s="18"/>
      <c r="D941" s="220"/>
      <c r="E941" s="153" t="s">
        <v>204</v>
      </c>
      <c r="F941" s="70"/>
      <c r="G941" s="71"/>
      <c r="H941" s="70"/>
      <c r="I941" s="71"/>
    </row>
    <row r="942" spans="1:9" ht="18" x14ac:dyDescent="0.4">
      <c r="A942" s="37">
        <v>22020101</v>
      </c>
      <c r="B942" s="269" t="s">
        <v>644</v>
      </c>
      <c r="C942" s="15"/>
      <c r="D942" s="91">
        <v>31912500</v>
      </c>
      <c r="E942" s="290" t="s">
        <v>205</v>
      </c>
      <c r="F942" s="76"/>
      <c r="G942" s="71"/>
      <c r="H942" s="76"/>
      <c r="I942" s="71"/>
    </row>
    <row r="943" spans="1:9" ht="18" x14ac:dyDescent="0.4">
      <c r="A943" s="37">
        <v>22020102</v>
      </c>
      <c r="B943" s="269"/>
      <c r="C943" s="6"/>
      <c r="D943" s="180"/>
      <c r="E943" s="290" t="s">
        <v>206</v>
      </c>
      <c r="F943" s="70"/>
      <c r="G943" s="71">
        <v>2000000</v>
      </c>
      <c r="H943" s="70">
        <v>40000</v>
      </c>
      <c r="I943" s="71">
        <v>0</v>
      </c>
    </row>
    <row r="944" spans="1:9" ht="18" x14ac:dyDescent="0.4">
      <c r="A944" s="37">
        <v>22020103</v>
      </c>
      <c r="B944" s="269"/>
      <c r="C944" s="6"/>
      <c r="D944" s="180"/>
      <c r="E944" s="290" t="s">
        <v>207</v>
      </c>
      <c r="F944" s="70"/>
      <c r="G944" s="71"/>
      <c r="H944" s="70"/>
      <c r="I944" s="71"/>
    </row>
    <row r="945" spans="1:9" ht="18" x14ac:dyDescent="0.4">
      <c r="A945" s="37">
        <v>22020104</v>
      </c>
      <c r="B945" s="269"/>
      <c r="C945" s="6"/>
      <c r="D945" s="180"/>
      <c r="E945" s="290" t="s">
        <v>208</v>
      </c>
      <c r="F945" s="76"/>
      <c r="G945" s="71"/>
      <c r="H945" s="76"/>
      <c r="I945" s="71"/>
    </row>
    <row r="946" spans="1:9" ht="18" x14ac:dyDescent="0.4">
      <c r="A946" s="219">
        <v>22020300</v>
      </c>
      <c r="B946" s="220"/>
      <c r="C946" s="18"/>
      <c r="D946" s="220"/>
      <c r="E946" s="153" t="s">
        <v>212</v>
      </c>
      <c r="F946" s="76"/>
      <c r="G946" s="71"/>
      <c r="H946" s="76"/>
      <c r="I946" s="71"/>
    </row>
    <row r="947" spans="1:9" ht="18" x14ac:dyDescent="0.4">
      <c r="A947" s="190">
        <v>22020311</v>
      </c>
      <c r="B947" s="269"/>
      <c r="C947" s="15"/>
      <c r="D947" s="91"/>
      <c r="E947" s="218" t="s">
        <v>220</v>
      </c>
      <c r="F947" s="76"/>
      <c r="G947" s="71"/>
      <c r="H947" s="76"/>
      <c r="I947" s="71">
        <v>6000000</v>
      </c>
    </row>
    <row r="948" spans="1:9" ht="18" x14ac:dyDescent="0.4">
      <c r="A948" s="190">
        <v>22020313</v>
      </c>
      <c r="B948" s="269" t="s">
        <v>644</v>
      </c>
      <c r="C948" s="15"/>
      <c r="D948" s="91">
        <v>31912500</v>
      </c>
      <c r="E948" s="218" t="s">
        <v>221</v>
      </c>
      <c r="F948" s="76">
        <v>2650000</v>
      </c>
      <c r="G948" s="71">
        <v>6000000</v>
      </c>
      <c r="H948" s="76">
        <v>3540000</v>
      </c>
      <c r="I948" s="71">
        <v>0</v>
      </c>
    </row>
    <row r="949" spans="1:9" ht="18" x14ac:dyDescent="0.4">
      <c r="A949" s="219" t="s">
        <v>0</v>
      </c>
      <c r="B949" s="220"/>
      <c r="C949" s="18"/>
      <c r="D949" s="220"/>
      <c r="E949" s="153" t="s">
        <v>246</v>
      </c>
      <c r="F949" s="76"/>
      <c r="G949" s="71"/>
      <c r="H949" s="76"/>
      <c r="I949" s="71"/>
    </row>
    <row r="950" spans="1:9" ht="18" x14ac:dyDescent="0.4">
      <c r="A950" s="190">
        <v>22021003</v>
      </c>
      <c r="B950" s="269"/>
      <c r="C950" s="6"/>
      <c r="D950" s="91"/>
      <c r="E950" s="129" t="s">
        <v>249</v>
      </c>
      <c r="F950" s="76"/>
      <c r="G950" s="71"/>
      <c r="H950" s="76"/>
      <c r="I950" s="71"/>
    </row>
    <row r="951" spans="1:9" ht="18" x14ac:dyDescent="0.4">
      <c r="A951" s="190">
        <v>22021017</v>
      </c>
      <c r="B951" s="269" t="s">
        <v>644</v>
      </c>
      <c r="C951" s="15"/>
      <c r="D951" s="91">
        <v>31912500</v>
      </c>
      <c r="E951" s="129" t="s">
        <v>259</v>
      </c>
      <c r="F951" s="76">
        <v>340000</v>
      </c>
      <c r="G951" s="71">
        <v>1000000</v>
      </c>
      <c r="H951" s="76">
        <v>780500</v>
      </c>
      <c r="I951" s="71">
        <v>1000000</v>
      </c>
    </row>
    <row r="952" spans="1:9" ht="18" x14ac:dyDescent="0.4">
      <c r="A952" s="219">
        <v>22040000</v>
      </c>
      <c r="B952" s="220"/>
      <c r="C952" s="18"/>
      <c r="D952" s="220"/>
      <c r="E952" s="153" t="s">
        <v>261</v>
      </c>
      <c r="F952" s="76"/>
      <c r="G952" s="71"/>
      <c r="H952" s="76"/>
      <c r="I952" s="71"/>
    </row>
    <row r="953" spans="1:9" ht="18" x14ac:dyDescent="0.4">
      <c r="A953" s="219">
        <v>22040100</v>
      </c>
      <c r="B953" s="220"/>
      <c r="C953" s="18"/>
      <c r="D953" s="220"/>
      <c r="E953" s="153" t="s">
        <v>262</v>
      </c>
      <c r="F953" s="76"/>
      <c r="G953" s="71"/>
      <c r="H953" s="76"/>
      <c r="I953" s="71"/>
    </row>
    <row r="954" spans="1:9" ht="18.5" thickBot="1" x14ac:dyDescent="0.45">
      <c r="A954" s="456">
        <v>22040109</v>
      </c>
      <c r="B954" s="420" t="s">
        <v>644</v>
      </c>
      <c r="C954" s="422"/>
      <c r="D954" s="331">
        <v>31912500</v>
      </c>
      <c r="E954" s="138" t="s">
        <v>263</v>
      </c>
      <c r="F954" s="77">
        <v>50000</v>
      </c>
      <c r="G954" s="78">
        <v>1000000</v>
      </c>
      <c r="H954" s="77">
        <v>420000</v>
      </c>
      <c r="I954" s="78">
        <v>1000000</v>
      </c>
    </row>
    <row r="955" spans="1:9" ht="18.5" thickBot="1" x14ac:dyDescent="0.45">
      <c r="A955" s="450"/>
      <c r="B955" s="451"/>
      <c r="C955" s="452"/>
      <c r="D955" s="451"/>
      <c r="E955" s="466" t="s">
        <v>164</v>
      </c>
      <c r="F955" s="468">
        <f>SUM(F909:F937)</f>
        <v>5139618.4799999995</v>
      </c>
      <c r="G955" s="468">
        <f>SUM(G909:G939)</f>
        <v>14044490.060719999</v>
      </c>
      <c r="H955" s="468">
        <f>SUM(H909:H937)</f>
        <v>5450565.3980400003</v>
      </c>
      <c r="I955" s="468">
        <f>SUM(I909:I939)</f>
        <v>9770094.7360271998</v>
      </c>
    </row>
    <row r="956" spans="1:9" ht="18.5" thickBot="1" x14ac:dyDescent="0.45">
      <c r="A956" s="445"/>
      <c r="B956" s="446"/>
      <c r="C956" s="447"/>
      <c r="D956" s="446"/>
      <c r="E956" s="464" t="s">
        <v>203</v>
      </c>
      <c r="F956" s="465">
        <f>SUM(F942:F954)</f>
        <v>3040000</v>
      </c>
      <c r="G956" s="465">
        <f>SUM(G942:G954)</f>
        <v>10000000</v>
      </c>
      <c r="H956" s="465">
        <f>SUM(H942:H954)</f>
        <v>4780500</v>
      </c>
      <c r="I956" s="465">
        <f>SUM(I942:I954)</f>
        <v>8000000</v>
      </c>
    </row>
    <row r="957" spans="1:9" ht="18.5" thickBot="1" x14ac:dyDescent="0.45">
      <c r="A957" s="273"/>
      <c r="B957" s="223"/>
      <c r="C957" s="32"/>
      <c r="D957" s="224"/>
      <c r="E957" s="173" t="s">
        <v>296</v>
      </c>
      <c r="F957" s="182">
        <f>F955+F956</f>
        <v>8179618.4799999995</v>
      </c>
      <c r="G957" s="182">
        <f>G955+G956</f>
        <v>24044490.060719997</v>
      </c>
      <c r="H957" s="182">
        <f>H955+H956</f>
        <v>10231065.39804</v>
      </c>
      <c r="I957" s="182">
        <f>I955+I956</f>
        <v>17770094.7360272</v>
      </c>
    </row>
    <row r="958" spans="1:9" ht="21" customHeight="1" x14ac:dyDescent="0.45">
      <c r="A958" s="918" t="s">
        <v>845</v>
      </c>
      <c r="B958" s="919"/>
      <c r="C958" s="919"/>
      <c r="D958" s="919"/>
      <c r="E958" s="919"/>
      <c r="F958" s="919"/>
      <c r="G958" s="919"/>
      <c r="H958" s="919"/>
      <c r="I958" s="920"/>
    </row>
    <row r="959" spans="1:9" ht="18" x14ac:dyDescent="0.4">
      <c r="A959" s="909" t="s">
        <v>485</v>
      </c>
      <c r="B959" s="910"/>
      <c r="C959" s="910"/>
      <c r="D959" s="910"/>
      <c r="E959" s="910"/>
      <c r="F959" s="910"/>
      <c r="G959" s="910"/>
      <c r="H959" s="910"/>
      <c r="I959" s="911"/>
    </row>
    <row r="960" spans="1:9" ht="22.5" x14ac:dyDescent="0.45">
      <c r="A960" s="912" t="s">
        <v>952</v>
      </c>
      <c r="B960" s="913"/>
      <c r="C960" s="913"/>
      <c r="D960" s="913"/>
      <c r="E960" s="913"/>
      <c r="F960" s="913"/>
      <c r="G960" s="913"/>
      <c r="H960" s="913"/>
      <c r="I960" s="914"/>
    </row>
    <row r="961" spans="1:9" ht="20.5" thickBot="1" x14ac:dyDescent="0.45">
      <c r="A961" s="915" t="s">
        <v>279</v>
      </c>
      <c r="B961" s="916"/>
      <c r="C961" s="916"/>
      <c r="D961" s="916"/>
      <c r="E961" s="916"/>
      <c r="F961" s="916"/>
      <c r="G961" s="916"/>
      <c r="H961" s="916"/>
      <c r="I961" s="917"/>
    </row>
    <row r="962" spans="1:9" ht="18.75" customHeight="1" thickBot="1" x14ac:dyDescent="0.45">
      <c r="A962" s="921" t="s">
        <v>398</v>
      </c>
      <c r="B962" s="922"/>
      <c r="C962" s="922"/>
      <c r="D962" s="922"/>
      <c r="E962" s="922"/>
      <c r="F962" s="922"/>
      <c r="G962" s="922"/>
      <c r="H962" s="922"/>
      <c r="I962" s="923"/>
    </row>
    <row r="963" spans="1:9" ht="36.5" thickBot="1" x14ac:dyDescent="0.45">
      <c r="A963" s="4" t="s">
        <v>463</v>
      </c>
      <c r="B963" s="80" t="s">
        <v>456</v>
      </c>
      <c r="C963" s="4" t="s">
        <v>452</v>
      </c>
      <c r="D963" s="80" t="s">
        <v>455</v>
      </c>
      <c r="E963" s="185" t="s">
        <v>1</v>
      </c>
      <c r="F963" s="80" t="s">
        <v>853</v>
      </c>
      <c r="G963" s="80" t="s">
        <v>883</v>
      </c>
      <c r="H963" s="80" t="s">
        <v>884</v>
      </c>
      <c r="I963" s="80" t="s">
        <v>957</v>
      </c>
    </row>
    <row r="964" spans="1:9" s="175" customFormat="1" ht="18" x14ac:dyDescent="0.35">
      <c r="A964" s="227">
        <v>20000000</v>
      </c>
      <c r="B964" s="228"/>
      <c r="C964" s="20"/>
      <c r="D964" s="228"/>
      <c r="E964" s="111" t="s">
        <v>163</v>
      </c>
      <c r="F964" s="229"/>
      <c r="G964" s="229"/>
      <c r="H964" s="229"/>
      <c r="I964" s="230"/>
    </row>
    <row r="965" spans="1:9" ht="28" customHeight="1" x14ac:dyDescent="0.4">
      <c r="A965" s="206">
        <v>21000000</v>
      </c>
      <c r="B965" s="207"/>
      <c r="C965" s="14"/>
      <c r="D965" s="207"/>
      <c r="E965" s="84" t="s">
        <v>164</v>
      </c>
      <c r="F965" s="208"/>
      <c r="G965" s="208"/>
      <c r="H965" s="208"/>
      <c r="I965" s="209"/>
    </row>
    <row r="966" spans="1:9" ht="18" x14ac:dyDescent="0.4">
      <c r="A966" s="206">
        <v>21010000</v>
      </c>
      <c r="B966" s="207"/>
      <c r="C966" s="14"/>
      <c r="D966" s="207"/>
      <c r="E966" s="84" t="s">
        <v>165</v>
      </c>
      <c r="F966" s="208"/>
      <c r="G966" s="208"/>
      <c r="H966" s="208"/>
      <c r="I966" s="209"/>
    </row>
    <row r="967" spans="1:9" ht="18" x14ac:dyDescent="0.4">
      <c r="A967" s="210">
        <v>21010103</v>
      </c>
      <c r="B967" s="269"/>
      <c r="C967" s="15"/>
      <c r="D967" s="91"/>
      <c r="E967" s="92" t="s">
        <v>167</v>
      </c>
      <c r="F967" s="70"/>
      <c r="G967" s="70"/>
      <c r="H967" s="70"/>
      <c r="I967" s="71"/>
    </row>
    <row r="968" spans="1:9" ht="18" x14ac:dyDescent="0.4">
      <c r="A968" s="210">
        <v>21010104</v>
      </c>
      <c r="B968" s="269"/>
      <c r="C968" s="15"/>
      <c r="D968" s="91"/>
      <c r="E968" s="92" t="s">
        <v>168</v>
      </c>
      <c r="F968" s="209">
        <f>G968/12*9</f>
        <v>564645.461625</v>
      </c>
      <c r="G968" s="71">
        <v>752860.61550000007</v>
      </c>
      <c r="H968" s="209">
        <f>G968/12*9</f>
        <v>564645.461625</v>
      </c>
      <c r="I968" s="71">
        <f>G968+(G968/100*1)</f>
        <v>760389.22165500012</v>
      </c>
    </row>
    <row r="969" spans="1:9" ht="18" x14ac:dyDescent="0.4">
      <c r="A969" s="210">
        <v>21010105</v>
      </c>
      <c r="B969" s="269"/>
      <c r="C969" s="15"/>
      <c r="D969" s="91"/>
      <c r="E969" s="92" t="s">
        <v>169</v>
      </c>
      <c r="F969" s="70"/>
      <c r="G969" s="71"/>
      <c r="H969" s="70"/>
      <c r="I969" s="71"/>
    </row>
    <row r="970" spans="1:9" ht="18" x14ac:dyDescent="0.4">
      <c r="A970" s="210">
        <v>21010106</v>
      </c>
      <c r="B970" s="269"/>
      <c r="C970" s="15"/>
      <c r="D970" s="91"/>
      <c r="E970" s="92" t="s">
        <v>170</v>
      </c>
      <c r="F970" s="70"/>
      <c r="G970" s="71"/>
      <c r="H970" s="70"/>
      <c r="I970" s="71"/>
    </row>
    <row r="971" spans="1:9" ht="18" x14ac:dyDescent="0.4">
      <c r="A971" s="231"/>
      <c r="B971" s="269"/>
      <c r="C971" s="15"/>
      <c r="D971" s="91"/>
      <c r="E971" s="129" t="s">
        <v>680</v>
      </c>
      <c r="F971" s="70">
        <v>0</v>
      </c>
      <c r="G971" s="71">
        <v>982916.47</v>
      </c>
      <c r="H971" s="70"/>
      <c r="I971" s="755">
        <v>2880000</v>
      </c>
    </row>
    <row r="972" spans="1:9" ht="18" x14ac:dyDescent="0.4">
      <c r="A972" s="206">
        <v>21020000</v>
      </c>
      <c r="B972" s="207"/>
      <c r="C972" s="14"/>
      <c r="D972" s="207"/>
      <c r="E972" s="84" t="s">
        <v>192</v>
      </c>
      <c r="F972" s="70"/>
      <c r="G972" s="71"/>
      <c r="H972" s="70"/>
      <c r="I972" s="71"/>
    </row>
    <row r="973" spans="1:9" ht="16.5" customHeight="1" x14ac:dyDescent="0.4">
      <c r="A973" s="210">
        <v>21020301</v>
      </c>
      <c r="B973" s="269"/>
      <c r="C973" s="15"/>
      <c r="D973" s="91"/>
      <c r="E973" s="129" t="s">
        <v>177</v>
      </c>
      <c r="F973" s="70"/>
      <c r="G973" s="71"/>
      <c r="H973" s="70"/>
      <c r="I973" s="71"/>
    </row>
    <row r="974" spans="1:9" ht="18" x14ac:dyDescent="0.4">
      <c r="A974" s="210">
        <v>21020302</v>
      </c>
      <c r="B974" s="269"/>
      <c r="C974" s="15"/>
      <c r="D974" s="91"/>
      <c r="E974" s="129" t="s">
        <v>178</v>
      </c>
      <c r="F974" s="70"/>
      <c r="G974" s="71"/>
      <c r="H974" s="70"/>
      <c r="I974" s="71"/>
    </row>
    <row r="975" spans="1:9" ht="18" x14ac:dyDescent="0.4">
      <c r="A975" s="210">
        <v>21020303</v>
      </c>
      <c r="B975" s="269"/>
      <c r="C975" s="15"/>
      <c r="D975" s="91"/>
      <c r="E975" s="129" t="s">
        <v>179</v>
      </c>
      <c r="F975" s="70"/>
      <c r="G975" s="71"/>
      <c r="H975" s="70"/>
      <c r="I975" s="71"/>
    </row>
    <row r="976" spans="1:9" ht="18" x14ac:dyDescent="0.4">
      <c r="A976" s="210">
        <v>21020304</v>
      </c>
      <c r="B976" s="269"/>
      <c r="C976" s="15"/>
      <c r="D976" s="91"/>
      <c r="E976" s="129" t="s">
        <v>180</v>
      </c>
      <c r="F976" s="70"/>
      <c r="G976" s="71"/>
      <c r="H976" s="70"/>
      <c r="I976" s="71"/>
    </row>
    <row r="977" spans="1:9" ht="18" x14ac:dyDescent="0.4">
      <c r="A977" s="210">
        <v>21020312</v>
      </c>
      <c r="B977" s="269"/>
      <c r="C977" s="15"/>
      <c r="D977" s="91"/>
      <c r="E977" s="129" t="s">
        <v>183</v>
      </c>
      <c r="F977" s="70"/>
      <c r="G977" s="71"/>
      <c r="H977" s="70"/>
      <c r="I977" s="71"/>
    </row>
    <row r="978" spans="1:9" ht="18" x14ac:dyDescent="0.4">
      <c r="A978" s="210">
        <v>21020315</v>
      </c>
      <c r="B978" s="269"/>
      <c r="C978" s="15"/>
      <c r="D978" s="91"/>
      <c r="E978" s="129" t="s">
        <v>186</v>
      </c>
      <c r="F978" s="70"/>
      <c r="G978" s="71"/>
      <c r="H978" s="70"/>
      <c r="I978" s="71"/>
    </row>
    <row r="979" spans="1:9" ht="18" x14ac:dyDescent="0.4">
      <c r="A979" s="210">
        <v>21020314</v>
      </c>
      <c r="B979" s="269"/>
      <c r="C979" s="15"/>
      <c r="D979" s="91"/>
      <c r="E979" s="129" t="s">
        <v>517</v>
      </c>
      <c r="F979" s="70"/>
      <c r="G979" s="71"/>
      <c r="H979" s="70"/>
      <c r="I979" s="71"/>
    </row>
    <row r="980" spans="1:9" ht="18" x14ac:dyDescent="0.4">
      <c r="A980" s="210">
        <v>21020305</v>
      </c>
      <c r="B980" s="269"/>
      <c r="C980" s="15"/>
      <c r="D980" s="91"/>
      <c r="E980" s="129" t="s">
        <v>518</v>
      </c>
      <c r="F980" s="70"/>
      <c r="G980" s="71"/>
      <c r="H980" s="70"/>
      <c r="I980" s="71"/>
    </row>
    <row r="981" spans="1:9" ht="18" x14ac:dyDescent="0.4">
      <c r="A981" s="210">
        <v>21020306</v>
      </c>
      <c r="B981" s="269"/>
      <c r="C981" s="15"/>
      <c r="D981" s="91"/>
      <c r="E981" s="129" t="s">
        <v>519</v>
      </c>
      <c r="F981" s="70"/>
      <c r="G981" s="71"/>
      <c r="H981" s="70"/>
      <c r="I981" s="71"/>
    </row>
    <row r="982" spans="1:9" ht="18" x14ac:dyDescent="0.4">
      <c r="A982" s="206">
        <v>21020400</v>
      </c>
      <c r="B982" s="207"/>
      <c r="C982" s="14"/>
      <c r="D982" s="207"/>
      <c r="E982" s="84" t="s">
        <v>193</v>
      </c>
      <c r="F982" s="70"/>
      <c r="G982" s="71"/>
      <c r="H982" s="70"/>
      <c r="I982" s="71"/>
    </row>
    <row r="983" spans="1:9" ht="18" x14ac:dyDescent="0.4">
      <c r="A983" s="210">
        <v>21020401</v>
      </c>
      <c r="B983" s="269"/>
      <c r="C983" s="15"/>
      <c r="D983" s="91"/>
      <c r="E983" s="129" t="s">
        <v>177</v>
      </c>
      <c r="F983" s="209">
        <f t="shared" ref="F983:F988" si="33">G983/12*9</f>
        <v>197626.03087500003</v>
      </c>
      <c r="G983" s="71">
        <v>263501.37450000003</v>
      </c>
      <c r="H983" s="209">
        <f t="shared" ref="H983:H988" si="34">G983/12*9</f>
        <v>197626.03087500003</v>
      </c>
      <c r="I983" s="71">
        <f t="shared" ref="I983:I988" si="35">G983+(G983/100*1)</f>
        <v>266136.38824500004</v>
      </c>
    </row>
    <row r="984" spans="1:9" ht="18" x14ac:dyDescent="0.4">
      <c r="A984" s="210">
        <v>21020402</v>
      </c>
      <c r="B984" s="269"/>
      <c r="C984" s="15"/>
      <c r="D984" s="91"/>
      <c r="E984" s="129" t="s">
        <v>178</v>
      </c>
      <c r="F984" s="209">
        <f t="shared" si="33"/>
        <v>112929.22753875</v>
      </c>
      <c r="G984" s="71">
        <v>150572.30338500001</v>
      </c>
      <c r="H984" s="209">
        <f t="shared" si="34"/>
        <v>112929.22753875</v>
      </c>
      <c r="I984" s="71">
        <f t="shared" si="35"/>
        <v>152078.02641885</v>
      </c>
    </row>
    <row r="985" spans="1:9" ht="18" x14ac:dyDescent="0.4">
      <c r="A985" s="210">
        <v>21020403</v>
      </c>
      <c r="B985" s="269"/>
      <c r="C985" s="15"/>
      <c r="D985" s="91"/>
      <c r="E985" s="129" t="s">
        <v>179</v>
      </c>
      <c r="F985" s="209">
        <f t="shared" si="33"/>
        <v>18039.105</v>
      </c>
      <c r="G985" s="71">
        <v>24052.14</v>
      </c>
      <c r="H985" s="209">
        <f t="shared" si="34"/>
        <v>18039.105</v>
      </c>
      <c r="I985" s="71">
        <f t="shared" si="35"/>
        <v>24292.661400000001</v>
      </c>
    </row>
    <row r="986" spans="1:9" ht="18" x14ac:dyDescent="0.4">
      <c r="A986" s="210">
        <v>21020404</v>
      </c>
      <c r="B986" s="269"/>
      <c r="C986" s="15"/>
      <c r="D986" s="91"/>
      <c r="E986" s="129" t="s">
        <v>180</v>
      </c>
      <c r="F986" s="209">
        <f t="shared" si="33"/>
        <v>28232.304896249992</v>
      </c>
      <c r="G986" s="71">
        <v>37643.07319499999</v>
      </c>
      <c r="H986" s="209">
        <f t="shared" si="34"/>
        <v>28232.304896249992</v>
      </c>
      <c r="I986" s="71">
        <f t="shared" si="35"/>
        <v>38019.50392694999</v>
      </c>
    </row>
    <row r="987" spans="1:9" ht="18" x14ac:dyDescent="0.4">
      <c r="A987" s="210">
        <v>21020412</v>
      </c>
      <c r="B987" s="269"/>
      <c r="C987" s="15"/>
      <c r="D987" s="91"/>
      <c r="E987" s="129" t="s">
        <v>183</v>
      </c>
      <c r="F987" s="209">
        <f t="shared" si="33"/>
        <v>0</v>
      </c>
      <c r="G987" s="71">
        <v>0</v>
      </c>
      <c r="H987" s="209">
        <f t="shared" si="34"/>
        <v>0</v>
      </c>
      <c r="I987" s="71">
        <f t="shared" si="35"/>
        <v>0</v>
      </c>
    </row>
    <row r="988" spans="1:9" ht="18" x14ac:dyDescent="0.4">
      <c r="A988" s="210">
        <v>21020415</v>
      </c>
      <c r="B988" s="269"/>
      <c r="C988" s="15"/>
      <c r="D988" s="91"/>
      <c r="E988" s="129" t="s">
        <v>186</v>
      </c>
      <c r="F988" s="209">
        <f t="shared" si="33"/>
        <v>85499.344665000011</v>
      </c>
      <c r="G988" s="71">
        <v>113999.12622000001</v>
      </c>
      <c r="H988" s="209">
        <f t="shared" si="34"/>
        <v>85499.344665000011</v>
      </c>
      <c r="I988" s="71">
        <f t="shared" si="35"/>
        <v>115139.1174822</v>
      </c>
    </row>
    <row r="989" spans="1:9" ht="18" x14ac:dyDescent="0.4">
      <c r="A989" s="206">
        <v>21020500</v>
      </c>
      <c r="B989" s="207"/>
      <c r="C989" s="14"/>
      <c r="D989" s="207"/>
      <c r="E989" s="84" t="s">
        <v>194</v>
      </c>
      <c r="F989" s="70"/>
      <c r="G989" s="71"/>
      <c r="H989" s="70"/>
      <c r="I989" s="71"/>
    </row>
    <row r="990" spans="1:9" ht="18" x14ac:dyDescent="0.4">
      <c r="A990" s="210">
        <v>21020501</v>
      </c>
      <c r="B990" s="269"/>
      <c r="C990" s="15"/>
      <c r="D990" s="91"/>
      <c r="E990" s="129" t="s">
        <v>177</v>
      </c>
      <c r="F990" s="70"/>
      <c r="G990" s="71"/>
      <c r="H990" s="70"/>
      <c r="I990" s="71"/>
    </row>
    <row r="991" spans="1:9" ht="18" x14ac:dyDescent="0.4">
      <c r="A991" s="276">
        <v>21020502</v>
      </c>
      <c r="B991" s="269"/>
      <c r="C991" s="17"/>
      <c r="D991" s="91"/>
      <c r="E991" s="129" t="s">
        <v>178</v>
      </c>
      <c r="F991" s="70"/>
      <c r="G991" s="71"/>
      <c r="H991" s="70"/>
      <c r="I991" s="71"/>
    </row>
    <row r="992" spans="1:9" ht="18" x14ac:dyDescent="0.4">
      <c r="A992" s="276">
        <v>21020503</v>
      </c>
      <c r="B992" s="269"/>
      <c r="C992" s="17"/>
      <c r="D992" s="91"/>
      <c r="E992" s="129" t="s">
        <v>179</v>
      </c>
      <c r="F992" s="70"/>
      <c r="G992" s="71"/>
      <c r="H992" s="70"/>
      <c r="I992" s="71"/>
    </row>
    <row r="993" spans="1:9" ht="18" x14ac:dyDescent="0.4">
      <c r="A993" s="276">
        <v>21020504</v>
      </c>
      <c r="B993" s="269"/>
      <c r="C993" s="17"/>
      <c r="D993" s="91"/>
      <c r="E993" s="129" t="s">
        <v>180</v>
      </c>
      <c r="F993" s="70"/>
      <c r="G993" s="71"/>
      <c r="H993" s="70"/>
      <c r="I993" s="71"/>
    </row>
    <row r="994" spans="1:9" ht="18" x14ac:dyDescent="0.4">
      <c r="A994" s="276">
        <v>21020512</v>
      </c>
      <c r="B994" s="269"/>
      <c r="C994" s="17"/>
      <c r="D994" s="91"/>
      <c r="E994" s="129" t="s">
        <v>183</v>
      </c>
      <c r="F994" s="70"/>
      <c r="G994" s="71"/>
      <c r="H994" s="70"/>
      <c r="I994" s="71"/>
    </row>
    <row r="995" spans="1:9" ht="18" x14ac:dyDescent="0.4">
      <c r="A995" s="276">
        <v>21020515</v>
      </c>
      <c r="B995" s="269"/>
      <c r="C995" s="17"/>
      <c r="D995" s="91"/>
      <c r="E995" s="129" t="s">
        <v>186</v>
      </c>
      <c r="F995" s="70"/>
      <c r="G995" s="71"/>
      <c r="H995" s="70"/>
      <c r="I995" s="71"/>
    </row>
    <row r="996" spans="1:9" ht="18" x14ac:dyDescent="0.4">
      <c r="A996" s="214">
        <v>21020600</v>
      </c>
      <c r="B996" s="215"/>
      <c r="C996" s="16"/>
      <c r="D996" s="215"/>
      <c r="E996" s="84" t="s">
        <v>195</v>
      </c>
      <c r="F996" s="70"/>
      <c r="G996" s="71"/>
      <c r="H996" s="70"/>
      <c r="I996" s="71"/>
    </row>
    <row r="997" spans="1:9" ht="18" x14ac:dyDescent="0.4">
      <c r="A997" s="276">
        <v>21020605</v>
      </c>
      <c r="B997" s="269"/>
      <c r="C997" s="17"/>
      <c r="D997" s="91"/>
      <c r="E997" s="92" t="s">
        <v>198</v>
      </c>
      <c r="F997" s="70"/>
      <c r="G997" s="71"/>
      <c r="H997" s="70"/>
      <c r="I997" s="71"/>
    </row>
    <row r="998" spans="1:9" ht="18" x14ac:dyDescent="0.4">
      <c r="A998" s="219">
        <v>22010100</v>
      </c>
      <c r="B998" s="269"/>
      <c r="C998" s="18"/>
      <c r="D998" s="220"/>
      <c r="E998" s="153" t="s">
        <v>202</v>
      </c>
      <c r="F998" s="70"/>
      <c r="G998" s="71"/>
      <c r="H998" s="70"/>
      <c r="I998" s="71"/>
    </row>
    <row r="999" spans="1:9" ht="18" x14ac:dyDescent="0.4">
      <c r="A999" s="768">
        <v>22010100</v>
      </c>
      <c r="B999" s="211" t="s">
        <v>784</v>
      </c>
      <c r="C999" s="767"/>
      <c r="D999" s="91"/>
      <c r="E999" s="759" t="s">
        <v>878</v>
      </c>
      <c r="F999" s="208"/>
      <c r="G999" s="95">
        <v>630000</v>
      </c>
      <c r="H999" s="208">
        <v>120000</v>
      </c>
      <c r="I999" s="95">
        <v>0</v>
      </c>
    </row>
    <row r="1000" spans="1:9" ht="18" x14ac:dyDescent="0.4">
      <c r="A1000" s="219">
        <v>22020000</v>
      </c>
      <c r="B1000" s="220"/>
      <c r="C1000" s="18"/>
      <c r="D1000" s="220"/>
      <c r="E1000" s="153" t="s">
        <v>203</v>
      </c>
      <c r="F1000" s="70"/>
      <c r="G1000" s="71"/>
      <c r="H1000" s="70"/>
      <c r="I1000" s="71"/>
    </row>
    <row r="1001" spans="1:9" ht="18" x14ac:dyDescent="0.4">
      <c r="A1001" s="219">
        <v>22020100</v>
      </c>
      <c r="B1001" s="220"/>
      <c r="C1001" s="18"/>
      <c r="D1001" s="220"/>
      <c r="E1001" s="153" t="s">
        <v>204</v>
      </c>
      <c r="F1001" s="70"/>
      <c r="G1001" s="71"/>
      <c r="H1001" s="70"/>
      <c r="I1001" s="71"/>
    </row>
    <row r="1002" spans="1:9" ht="18" x14ac:dyDescent="0.4">
      <c r="A1002" s="37">
        <v>22020101</v>
      </c>
      <c r="B1002" s="269"/>
      <c r="C1002" s="6"/>
      <c r="D1002" s="179"/>
      <c r="E1002" s="290" t="s">
        <v>205</v>
      </c>
      <c r="F1002" s="70"/>
      <c r="G1002" s="71"/>
      <c r="H1002" s="70"/>
      <c r="I1002" s="71"/>
    </row>
    <row r="1003" spans="1:9" ht="18" x14ac:dyDescent="0.4">
      <c r="A1003" s="37">
        <v>22020102</v>
      </c>
      <c r="B1003" s="269"/>
      <c r="C1003" s="6"/>
      <c r="D1003" s="179"/>
      <c r="E1003" s="290" t="s">
        <v>206</v>
      </c>
      <c r="F1003" s="70"/>
      <c r="G1003" s="71"/>
      <c r="H1003" s="70"/>
      <c r="I1003" s="71"/>
    </row>
    <row r="1004" spans="1:9" ht="18" x14ac:dyDescent="0.4">
      <c r="A1004" s="37">
        <v>22020103</v>
      </c>
      <c r="B1004" s="269"/>
      <c r="C1004" s="6"/>
      <c r="D1004" s="179"/>
      <c r="E1004" s="290" t="s">
        <v>207</v>
      </c>
      <c r="F1004" s="70"/>
      <c r="G1004" s="71"/>
      <c r="H1004" s="70"/>
      <c r="I1004" s="71"/>
    </row>
    <row r="1005" spans="1:9" ht="18" x14ac:dyDescent="0.4">
      <c r="A1005" s="37">
        <v>22020104</v>
      </c>
      <c r="B1005" s="269"/>
      <c r="C1005" s="6"/>
      <c r="D1005" s="179"/>
      <c r="E1005" s="290" t="s">
        <v>208</v>
      </c>
      <c r="F1005" s="70"/>
      <c r="G1005" s="71"/>
      <c r="H1005" s="70"/>
      <c r="I1005" s="71"/>
    </row>
    <row r="1006" spans="1:9" ht="18" x14ac:dyDescent="0.4">
      <c r="A1006" s="257">
        <v>220203</v>
      </c>
      <c r="B1006" s="292"/>
      <c r="C1006" s="38"/>
      <c r="D1006" s="179"/>
      <c r="E1006" s="258" t="s">
        <v>689</v>
      </c>
      <c r="F1006" s="70"/>
      <c r="G1006" s="71"/>
      <c r="H1006" s="70"/>
      <c r="I1006" s="71"/>
    </row>
    <row r="1007" spans="1:9" ht="18" x14ac:dyDescent="0.4">
      <c r="A1007" s="190">
        <v>22020311</v>
      </c>
      <c r="B1007" s="269"/>
      <c r="C1007" s="15"/>
      <c r="D1007" s="91"/>
      <c r="E1007" s="218" t="s">
        <v>220</v>
      </c>
      <c r="F1007" s="70"/>
      <c r="G1007" s="71"/>
      <c r="H1007" s="70"/>
      <c r="I1007" s="71"/>
    </row>
    <row r="1008" spans="1:9" ht="18" x14ac:dyDescent="0.4">
      <c r="A1008" s="219">
        <v>22021000</v>
      </c>
      <c r="B1008" s="220"/>
      <c r="C1008" s="18"/>
      <c r="D1008" s="220"/>
      <c r="E1008" s="153" t="s">
        <v>246</v>
      </c>
      <c r="F1008" s="70"/>
      <c r="G1008" s="71"/>
      <c r="H1008" s="70"/>
      <c r="I1008" s="71"/>
    </row>
    <row r="1009" spans="1:9" ht="18.5" thickBot="1" x14ac:dyDescent="0.45">
      <c r="A1009" s="456">
        <v>22021017</v>
      </c>
      <c r="B1009" s="420" t="s">
        <v>644</v>
      </c>
      <c r="C1009" s="422"/>
      <c r="D1009" s="331">
        <v>31912500</v>
      </c>
      <c r="E1009" s="138" t="s">
        <v>259</v>
      </c>
      <c r="F1009" s="75">
        <v>730000</v>
      </c>
      <c r="G1009" s="78">
        <v>1000000</v>
      </c>
      <c r="H1009" s="75">
        <v>540000</v>
      </c>
      <c r="I1009" s="78">
        <v>1000000</v>
      </c>
    </row>
    <row r="1010" spans="1:9" ht="18.5" thickBot="1" x14ac:dyDescent="0.45">
      <c r="A1010" s="450"/>
      <c r="B1010" s="451"/>
      <c r="C1010" s="452"/>
      <c r="D1010" s="451"/>
      <c r="E1010" s="453" t="s">
        <v>164</v>
      </c>
      <c r="F1010" s="467">
        <f>SUM(F967:F997)</f>
        <v>1006971.4746000001</v>
      </c>
      <c r="G1010" s="467">
        <f>SUM(G967:G999)</f>
        <v>2955545.1028000005</v>
      </c>
      <c r="H1010" s="467">
        <f>SUM(H967:H997)</f>
        <v>1006971.4746000001</v>
      </c>
      <c r="I1010" s="467">
        <f>SUM(I967:I999)</f>
        <v>4236054.9191279998</v>
      </c>
    </row>
    <row r="1011" spans="1:9" ht="18.5" thickBot="1" x14ac:dyDescent="0.45">
      <c r="A1011" s="445"/>
      <c r="B1011" s="446"/>
      <c r="C1011" s="447"/>
      <c r="D1011" s="446"/>
      <c r="E1011" s="448" t="s">
        <v>203</v>
      </c>
      <c r="F1011" s="465">
        <f>SUM(F1002:F1009)</f>
        <v>730000</v>
      </c>
      <c r="G1011" s="465">
        <f>SUM(G1002:G1009)</f>
        <v>1000000</v>
      </c>
      <c r="H1011" s="465">
        <f>SUM(H1002:H1009)</f>
        <v>540000</v>
      </c>
      <c r="I1011" s="465">
        <f>SUM(I1002:I1009)</f>
        <v>1000000</v>
      </c>
    </row>
    <row r="1012" spans="1:9" ht="18.5" thickBot="1" x14ac:dyDescent="0.45">
      <c r="A1012" s="273"/>
      <c r="B1012" s="223"/>
      <c r="C1012" s="32"/>
      <c r="D1012" s="224"/>
      <c r="E1012" s="262" t="s">
        <v>296</v>
      </c>
      <c r="F1012" s="278">
        <f>F1010+F1011</f>
        <v>1736971.4746000001</v>
      </c>
      <c r="G1012" s="278">
        <f>G1010+G1011</f>
        <v>3955545.1028000005</v>
      </c>
      <c r="H1012" s="278">
        <f>H1010+H1011</f>
        <v>1546971.4746000001</v>
      </c>
      <c r="I1012" s="278">
        <f>I1010+I1011</f>
        <v>5236054.9191279998</v>
      </c>
    </row>
    <row r="1013" spans="1:9" ht="20.25" customHeight="1" x14ac:dyDescent="0.45">
      <c r="A1013" s="918" t="s">
        <v>845</v>
      </c>
      <c r="B1013" s="919"/>
      <c r="C1013" s="919"/>
      <c r="D1013" s="919"/>
      <c r="E1013" s="919"/>
      <c r="F1013" s="919"/>
      <c r="G1013" s="919"/>
      <c r="H1013" s="919"/>
      <c r="I1013" s="920"/>
    </row>
    <row r="1014" spans="1:9" ht="18" x14ac:dyDescent="0.4">
      <c r="A1014" s="909" t="s">
        <v>485</v>
      </c>
      <c r="B1014" s="910"/>
      <c r="C1014" s="910"/>
      <c r="D1014" s="910"/>
      <c r="E1014" s="910"/>
      <c r="F1014" s="910"/>
      <c r="G1014" s="910"/>
      <c r="H1014" s="910"/>
      <c r="I1014" s="911"/>
    </row>
    <row r="1015" spans="1:9" ht="22.5" x14ac:dyDescent="0.45">
      <c r="A1015" s="912" t="s">
        <v>952</v>
      </c>
      <c r="B1015" s="913"/>
      <c r="C1015" s="913"/>
      <c r="D1015" s="913"/>
      <c r="E1015" s="913"/>
      <c r="F1015" s="913"/>
      <c r="G1015" s="913"/>
      <c r="H1015" s="913"/>
      <c r="I1015" s="914"/>
    </row>
    <row r="1016" spans="1:9" ht="20.5" thickBot="1" x14ac:dyDescent="0.45">
      <c r="A1016" s="915" t="s">
        <v>279</v>
      </c>
      <c r="B1016" s="916"/>
      <c r="C1016" s="916"/>
      <c r="D1016" s="916"/>
      <c r="E1016" s="916"/>
      <c r="F1016" s="916"/>
      <c r="G1016" s="916"/>
      <c r="H1016" s="916"/>
      <c r="I1016" s="917"/>
    </row>
    <row r="1017" spans="1:9" ht="18.75" customHeight="1" thickBot="1" x14ac:dyDescent="0.45">
      <c r="A1017" s="921" t="s">
        <v>435</v>
      </c>
      <c r="B1017" s="922"/>
      <c r="C1017" s="922"/>
      <c r="D1017" s="922"/>
      <c r="E1017" s="922"/>
      <c r="F1017" s="922"/>
      <c r="G1017" s="922"/>
      <c r="H1017" s="922"/>
      <c r="I1017" s="923"/>
    </row>
    <row r="1018" spans="1:9" ht="36.5" thickBot="1" x14ac:dyDescent="0.45">
      <c r="A1018" s="4" t="s">
        <v>463</v>
      </c>
      <c r="B1018" s="80" t="s">
        <v>456</v>
      </c>
      <c r="C1018" s="4" t="s">
        <v>452</v>
      </c>
      <c r="D1018" s="80" t="s">
        <v>455</v>
      </c>
      <c r="E1018" s="185" t="s">
        <v>1</v>
      </c>
      <c r="F1018" s="80" t="s">
        <v>853</v>
      </c>
      <c r="G1018" s="80" t="s">
        <v>883</v>
      </c>
      <c r="H1018" s="80" t="s">
        <v>884</v>
      </c>
      <c r="I1018" s="80" t="s">
        <v>957</v>
      </c>
    </row>
    <row r="1019" spans="1:9" s="175" customFormat="1" ht="39.75" customHeight="1" x14ac:dyDescent="0.35">
      <c r="A1019" s="227">
        <v>20000000</v>
      </c>
      <c r="B1019" s="228"/>
      <c r="C1019" s="20"/>
      <c r="D1019" s="228"/>
      <c r="E1019" s="111" t="s">
        <v>163</v>
      </c>
      <c r="F1019" s="229"/>
      <c r="G1019" s="229"/>
      <c r="H1019" s="229"/>
      <c r="I1019" s="230"/>
    </row>
    <row r="1020" spans="1:9" ht="28" customHeight="1" x14ac:dyDescent="0.4">
      <c r="A1020" s="206">
        <v>21000000</v>
      </c>
      <c r="B1020" s="207"/>
      <c r="C1020" s="14"/>
      <c r="D1020" s="207"/>
      <c r="E1020" s="84" t="s">
        <v>164</v>
      </c>
      <c r="F1020" s="208"/>
      <c r="G1020" s="208"/>
      <c r="H1020" s="208"/>
      <c r="I1020" s="209"/>
    </row>
    <row r="1021" spans="1:9" ht="18" x14ac:dyDescent="0.4">
      <c r="A1021" s="206">
        <v>21010000</v>
      </c>
      <c r="B1021" s="207"/>
      <c r="C1021" s="14"/>
      <c r="D1021" s="207"/>
      <c r="E1021" s="84" t="s">
        <v>165</v>
      </c>
      <c r="F1021" s="208"/>
      <c r="G1021" s="208"/>
      <c r="H1021" s="208"/>
      <c r="I1021" s="209"/>
    </row>
    <row r="1022" spans="1:9" ht="18" x14ac:dyDescent="0.4">
      <c r="A1022" s="210">
        <v>21010103</v>
      </c>
      <c r="B1022" s="269" t="s">
        <v>644</v>
      </c>
      <c r="C1022" s="15"/>
      <c r="D1022" s="91">
        <v>31912500</v>
      </c>
      <c r="E1022" s="92" t="s">
        <v>167</v>
      </c>
      <c r="F1022" s="71">
        <v>785683.5</v>
      </c>
      <c r="G1022" s="71">
        <v>1110956.4689999998</v>
      </c>
      <c r="H1022" s="209">
        <f>G1022/12*9</f>
        <v>833217.3517499998</v>
      </c>
      <c r="I1022" s="71">
        <f>G1022+(G1022/100*1)</f>
        <v>1122066.0336899997</v>
      </c>
    </row>
    <row r="1023" spans="1:9" ht="18" x14ac:dyDescent="0.4">
      <c r="A1023" s="210">
        <v>21010104</v>
      </c>
      <c r="B1023" s="269" t="s">
        <v>644</v>
      </c>
      <c r="C1023" s="15"/>
      <c r="D1023" s="91">
        <v>31912500</v>
      </c>
      <c r="E1023" s="92" t="s">
        <v>168</v>
      </c>
      <c r="F1023" s="71">
        <v>1141558.5</v>
      </c>
      <c r="G1023" s="71">
        <v>1614163.7189999998</v>
      </c>
      <c r="H1023" s="209">
        <f t="shared" ref="H1023:H1051" si="36">G1023/12*9</f>
        <v>1210622.7892499999</v>
      </c>
      <c r="I1023" s="71">
        <f t="shared" ref="I1023:I1051" si="37">G1023+(G1023/100*1)</f>
        <v>1630305.3561899997</v>
      </c>
    </row>
    <row r="1024" spans="1:9" ht="18" x14ac:dyDescent="0.4">
      <c r="A1024" s="210">
        <v>21010105</v>
      </c>
      <c r="B1024" s="269" t="s">
        <v>644</v>
      </c>
      <c r="C1024" s="15"/>
      <c r="D1024" s="91">
        <v>31912500</v>
      </c>
      <c r="E1024" s="92" t="s">
        <v>169</v>
      </c>
      <c r="F1024" s="71">
        <v>324430.5</v>
      </c>
      <c r="G1024" s="71">
        <v>458744.72700000001</v>
      </c>
      <c r="H1024" s="209">
        <f t="shared" si="36"/>
        <v>344058.54525000002</v>
      </c>
      <c r="I1024" s="71">
        <f t="shared" si="37"/>
        <v>463332.17427000002</v>
      </c>
    </row>
    <row r="1025" spans="1:9" ht="18" x14ac:dyDescent="0.4">
      <c r="A1025" s="210">
        <v>21010106</v>
      </c>
      <c r="B1025" s="269"/>
      <c r="C1025" s="15"/>
      <c r="D1025" s="91"/>
      <c r="E1025" s="92" t="s">
        <v>170</v>
      </c>
      <c r="F1025" s="71">
        <v>0</v>
      </c>
      <c r="G1025" s="71">
        <v>0</v>
      </c>
      <c r="H1025" s="209">
        <f t="shared" si="36"/>
        <v>0</v>
      </c>
      <c r="I1025" s="71">
        <f t="shared" si="37"/>
        <v>0</v>
      </c>
    </row>
    <row r="1026" spans="1:9" ht="18" x14ac:dyDescent="0.4">
      <c r="A1026" s="231"/>
      <c r="B1026" s="269"/>
      <c r="C1026" s="15"/>
      <c r="D1026" s="91"/>
      <c r="E1026" s="129" t="s">
        <v>680</v>
      </c>
      <c r="F1026" s="71">
        <v>0</v>
      </c>
      <c r="G1026" s="71">
        <v>1347567.12</v>
      </c>
      <c r="H1026" s="209">
        <v>0</v>
      </c>
      <c r="I1026" s="755">
        <v>4320000</v>
      </c>
    </row>
    <row r="1027" spans="1:9" ht="18" x14ac:dyDescent="0.4">
      <c r="A1027" s="206">
        <v>21020000</v>
      </c>
      <c r="B1027" s="207"/>
      <c r="C1027" s="14"/>
      <c r="D1027" s="207"/>
      <c r="E1027" s="84" t="s">
        <v>176</v>
      </c>
      <c r="F1027" s="71">
        <v>0</v>
      </c>
      <c r="G1027" s="71">
        <v>0</v>
      </c>
      <c r="H1027" s="209">
        <f t="shared" si="36"/>
        <v>0</v>
      </c>
      <c r="I1027" s="71">
        <f t="shared" si="37"/>
        <v>0</v>
      </c>
    </row>
    <row r="1028" spans="1:9" ht="18" x14ac:dyDescent="0.4">
      <c r="A1028" s="206">
        <v>21020300</v>
      </c>
      <c r="B1028" s="207"/>
      <c r="C1028" s="14"/>
      <c r="D1028" s="207"/>
      <c r="E1028" s="84" t="s">
        <v>192</v>
      </c>
      <c r="F1028" s="71">
        <v>0</v>
      </c>
      <c r="G1028" s="71">
        <v>0</v>
      </c>
      <c r="H1028" s="209">
        <f t="shared" si="36"/>
        <v>0</v>
      </c>
      <c r="I1028" s="71">
        <f t="shared" si="37"/>
        <v>0</v>
      </c>
    </row>
    <row r="1029" spans="1:9" ht="22.5" customHeight="1" x14ac:dyDescent="0.4">
      <c r="A1029" s="210">
        <v>21020301</v>
      </c>
      <c r="B1029" s="269" t="s">
        <v>644</v>
      </c>
      <c r="C1029" s="15"/>
      <c r="D1029" s="91">
        <v>31912500</v>
      </c>
      <c r="E1029" s="129" t="s">
        <v>177</v>
      </c>
      <c r="F1029" s="71">
        <v>274989</v>
      </c>
      <c r="G1029" s="71">
        <v>388834.446</v>
      </c>
      <c r="H1029" s="209">
        <f t="shared" si="36"/>
        <v>291625.8345</v>
      </c>
      <c r="I1029" s="71">
        <f t="shared" si="37"/>
        <v>392722.79045999999</v>
      </c>
    </row>
    <row r="1030" spans="1:9" ht="18" x14ac:dyDescent="0.4">
      <c r="A1030" s="210">
        <v>21020302</v>
      </c>
      <c r="B1030" s="269" t="s">
        <v>644</v>
      </c>
      <c r="C1030" s="15"/>
      <c r="D1030" s="91">
        <v>31912500</v>
      </c>
      <c r="E1030" s="129" t="s">
        <v>178</v>
      </c>
      <c r="F1030" s="71">
        <v>157136.25</v>
      </c>
      <c r="G1030" s="71">
        <v>222190.6575</v>
      </c>
      <c r="H1030" s="209">
        <f t="shared" si="36"/>
        <v>166642.99312500001</v>
      </c>
      <c r="I1030" s="71">
        <f t="shared" si="37"/>
        <v>224412.564075</v>
      </c>
    </row>
    <row r="1031" spans="1:9" ht="18" x14ac:dyDescent="0.4">
      <c r="A1031" s="210">
        <v>21020303</v>
      </c>
      <c r="B1031" s="269" t="s">
        <v>644</v>
      </c>
      <c r="C1031" s="15"/>
      <c r="D1031" s="91">
        <v>31912500</v>
      </c>
      <c r="E1031" s="129" t="s">
        <v>179</v>
      </c>
      <c r="F1031" s="71">
        <v>12960</v>
      </c>
      <c r="G1031" s="71">
        <v>18325.439999999999</v>
      </c>
      <c r="H1031" s="209">
        <f t="shared" si="36"/>
        <v>13744.079999999998</v>
      </c>
      <c r="I1031" s="71">
        <f t="shared" si="37"/>
        <v>18508.6944</v>
      </c>
    </row>
    <row r="1032" spans="1:9" ht="18" x14ac:dyDescent="0.4">
      <c r="A1032" s="210">
        <v>21020304</v>
      </c>
      <c r="B1032" s="269" t="s">
        <v>644</v>
      </c>
      <c r="C1032" s="15"/>
      <c r="D1032" s="91">
        <v>31912500</v>
      </c>
      <c r="E1032" s="129" t="s">
        <v>180</v>
      </c>
      <c r="F1032" s="71">
        <v>39283.5</v>
      </c>
      <c r="G1032" s="71">
        <v>55546.868999999999</v>
      </c>
      <c r="H1032" s="209">
        <f t="shared" si="36"/>
        <v>41660.151749999997</v>
      </c>
      <c r="I1032" s="71">
        <f t="shared" si="37"/>
        <v>56102.33769</v>
      </c>
    </row>
    <row r="1033" spans="1:9" ht="18" x14ac:dyDescent="0.4">
      <c r="A1033" s="210">
        <v>21020312</v>
      </c>
      <c r="B1033" s="269"/>
      <c r="C1033" s="15"/>
      <c r="D1033" s="91"/>
      <c r="E1033" s="129" t="s">
        <v>183</v>
      </c>
      <c r="F1033" s="71">
        <v>0</v>
      </c>
      <c r="G1033" s="71">
        <v>0</v>
      </c>
      <c r="H1033" s="209">
        <f t="shared" si="36"/>
        <v>0</v>
      </c>
      <c r="I1033" s="71">
        <f t="shared" si="37"/>
        <v>0</v>
      </c>
    </row>
    <row r="1034" spans="1:9" ht="18" x14ac:dyDescent="0.4">
      <c r="A1034" s="210">
        <v>21020315</v>
      </c>
      <c r="B1034" s="269" t="s">
        <v>644</v>
      </c>
      <c r="C1034" s="15"/>
      <c r="D1034" s="91">
        <v>31912500</v>
      </c>
      <c r="E1034" s="129" t="s">
        <v>186</v>
      </c>
      <c r="F1034" s="71">
        <v>79034.25</v>
      </c>
      <c r="G1034" s="71">
        <v>111754.4295</v>
      </c>
      <c r="H1034" s="209">
        <f t="shared" si="36"/>
        <v>83815.822124999992</v>
      </c>
      <c r="I1034" s="71">
        <f t="shared" si="37"/>
        <v>112871.973795</v>
      </c>
    </row>
    <row r="1035" spans="1:9" ht="18" x14ac:dyDescent="0.4">
      <c r="A1035" s="210">
        <v>21020314</v>
      </c>
      <c r="B1035" s="269"/>
      <c r="C1035" s="15"/>
      <c r="D1035" s="91"/>
      <c r="E1035" s="129" t="s">
        <v>517</v>
      </c>
      <c r="F1035" s="71">
        <v>0</v>
      </c>
      <c r="G1035" s="71">
        <v>0</v>
      </c>
      <c r="H1035" s="209">
        <f t="shared" si="36"/>
        <v>0</v>
      </c>
      <c r="I1035" s="71">
        <f t="shared" si="37"/>
        <v>0</v>
      </c>
    </row>
    <row r="1036" spans="1:9" ht="18" x14ac:dyDescent="0.4">
      <c r="A1036" s="210">
        <v>21020305</v>
      </c>
      <c r="B1036" s="269"/>
      <c r="C1036" s="15"/>
      <c r="D1036" s="91"/>
      <c r="E1036" s="129" t="s">
        <v>518</v>
      </c>
      <c r="F1036" s="71">
        <v>0</v>
      </c>
      <c r="G1036" s="71">
        <v>0</v>
      </c>
      <c r="H1036" s="209">
        <f t="shared" si="36"/>
        <v>0</v>
      </c>
      <c r="I1036" s="71">
        <f t="shared" si="37"/>
        <v>0</v>
      </c>
    </row>
    <row r="1037" spans="1:9" ht="18" x14ac:dyDescent="0.4">
      <c r="A1037" s="210">
        <v>21020306</v>
      </c>
      <c r="B1037" s="269"/>
      <c r="C1037" s="15"/>
      <c r="D1037" s="91"/>
      <c r="E1037" s="129" t="s">
        <v>519</v>
      </c>
      <c r="F1037" s="71">
        <v>0</v>
      </c>
      <c r="G1037" s="71">
        <v>0</v>
      </c>
      <c r="H1037" s="209">
        <f t="shared" si="36"/>
        <v>0</v>
      </c>
      <c r="I1037" s="71">
        <f t="shared" si="37"/>
        <v>0</v>
      </c>
    </row>
    <row r="1038" spans="1:9" ht="18" x14ac:dyDescent="0.4">
      <c r="A1038" s="206">
        <v>21020400</v>
      </c>
      <c r="B1038" s="207"/>
      <c r="C1038" s="14"/>
      <c r="D1038" s="207"/>
      <c r="E1038" s="84" t="s">
        <v>193</v>
      </c>
      <c r="F1038" s="71">
        <v>0</v>
      </c>
      <c r="G1038" s="71">
        <v>0</v>
      </c>
      <c r="H1038" s="209">
        <f t="shared" si="36"/>
        <v>0</v>
      </c>
      <c r="I1038" s="71">
        <f t="shared" si="37"/>
        <v>0</v>
      </c>
    </row>
    <row r="1039" spans="1:9" ht="18" x14ac:dyDescent="0.4">
      <c r="A1039" s="210">
        <v>21020401</v>
      </c>
      <c r="B1039" s="269" t="s">
        <v>644</v>
      </c>
      <c r="C1039" s="15"/>
      <c r="D1039" s="91">
        <v>31912500</v>
      </c>
      <c r="E1039" s="129" t="s">
        <v>177</v>
      </c>
      <c r="F1039" s="71">
        <v>399545.25</v>
      </c>
      <c r="G1039" s="71">
        <v>564956.98349999997</v>
      </c>
      <c r="H1039" s="209">
        <f t="shared" si="36"/>
        <v>423717.73762500001</v>
      </c>
      <c r="I1039" s="71">
        <f t="shared" si="37"/>
        <v>570606.55333499995</v>
      </c>
    </row>
    <row r="1040" spans="1:9" ht="18" x14ac:dyDescent="0.4">
      <c r="A1040" s="210">
        <v>21020402</v>
      </c>
      <c r="B1040" s="269" t="s">
        <v>644</v>
      </c>
      <c r="C1040" s="15"/>
      <c r="D1040" s="91">
        <v>31912500</v>
      </c>
      <c r="E1040" s="129" t="s">
        <v>178</v>
      </c>
      <c r="F1040" s="71">
        <v>228311.25</v>
      </c>
      <c r="G1040" s="71">
        <v>322832.10749999998</v>
      </c>
      <c r="H1040" s="209">
        <f t="shared" si="36"/>
        <v>242124.080625</v>
      </c>
      <c r="I1040" s="71">
        <f t="shared" si="37"/>
        <v>326060.42857499997</v>
      </c>
    </row>
    <row r="1041" spans="1:9" ht="18" x14ac:dyDescent="0.4">
      <c r="A1041" s="210">
        <v>21020403</v>
      </c>
      <c r="B1041" s="269" t="s">
        <v>644</v>
      </c>
      <c r="C1041" s="15"/>
      <c r="D1041" s="91">
        <v>31912500</v>
      </c>
      <c r="E1041" s="129" t="s">
        <v>179</v>
      </c>
      <c r="F1041" s="71">
        <v>34020</v>
      </c>
      <c r="G1041" s="71">
        <v>48104.28</v>
      </c>
      <c r="H1041" s="209">
        <f t="shared" si="36"/>
        <v>36078.21</v>
      </c>
      <c r="I1041" s="71">
        <f t="shared" si="37"/>
        <v>48585.322800000002</v>
      </c>
    </row>
    <row r="1042" spans="1:9" ht="18" x14ac:dyDescent="0.4">
      <c r="A1042" s="210">
        <v>21020404</v>
      </c>
      <c r="B1042" s="269" t="s">
        <v>644</v>
      </c>
      <c r="C1042" s="15"/>
      <c r="D1042" s="91">
        <v>31912500</v>
      </c>
      <c r="E1042" s="129" t="s">
        <v>180</v>
      </c>
      <c r="F1042" s="71">
        <v>57077.25</v>
      </c>
      <c r="G1042" s="71">
        <v>80707.231499999994</v>
      </c>
      <c r="H1042" s="209">
        <f t="shared" si="36"/>
        <v>60530.423624999996</v>
      </c>
      <c r="I1042" s="71">
        <f t="shared" si="37"/>
        <v>81514.303814999992</v>
      </c>
    </row>
    <row r="1043" spans="1:9" ht="18" x14ac:dyDescent="0.4">
      <c r="A1043" s="210">
        <v>21020412</v>
      </c>
      <c r="B1043" s="269"/>
      <c r="C1043" s="15"/>
      <c r="D1043" s="91"/>
      <c r="E1043" s="129" t="s">
        <v>183</v>
      </c>
      <c r="F1043" s="71">
        <v>0</v>
      </c>
      <c r="G1043" s="71">
        <v>0</v>
      </c>
      <c r="H1043" s="209">
        <f t="shared" si="36"/>
        <v>0</v>
      </c>
      <c r="I1043" s="71">
        <f t="shared" si="37"/>
        <v>0</v>
      </c>
    </row>
    <row r="1044" spans="1:9" ht="18" x14ac:dyDescent="0.4">
      <c r="A1044" s="210">
        <v>21020415</v>
      </c>
      <c r="B1044" s="269" t="s">
        <v>644</v>
      </c>
      <c r="C1044" s="15"/>
      <c r="D1044" s="91">
        <v>31912500</v>
      </c>
      <c r="E1044" s="129" t="s">
        <v>186</v>
      </c>
      <c r="F1044" s="71">
        <v>165033</v>
      </c>
      <c r="G1044" s="71">
        <v>233356.66200000001</v>
      </c>
      <c r="H1044" s="209">
        <f t="shared" si="36"/>
        <v>175017.49650000001</v>
      </c>
      <c r="I1044" s="71">
        <f t="shared" si="37"/>
        <v>235690.22862000001</v>
      </c>
    </row>
    <row r="1045" spans="1:9" ht="18" x14ac:dyDescent="0.4">
      <c r="A1045" s="206">
        <v>21020500</v>
      </c>
      <c r="B1045" s="207"/>
      <c r="C1045" s="14"/>
      <c r="D1045" s="207"/>
      <c r="E1045" s="84" t="s">
        <v>194</v>
      </c>
      <c r="F1045" s="71">
        <v>0</v>
      </c>
      <c r="G1045" s="71">
        <v>0</v>
      </c>
      <c r="H1045" s="209">
        <f t="shared" si="36"/>
        <v>0</v>
      </c>
      <c r="I1045" s="71">
        <f t="shared" si="37"/>
        <v>0</v>
      </c>
    </row>
    <row r="1046" spans="1:9" ht="18" x14ac:dyDescent="0.4">
      <c r="A1046" s="210">
        <v>21020501</v>
      </c>
      <c r="B1046" s="269" t="s">
        <v>644</v>
      </c>
      <c r="C1046" s="15"/>
      <c r="D1046" s="91">
        <v>31912500</v>
      </c>
      <c r="E1046" s="129" t="s">
        <v>177</v>
      </c>
      <c r="F1046" s="71">
        <v>113550.75</v>
      </c>
      <c r="G1046" s="71">
        <v>160560.76049999997</v>
      </c>
      <c r="H1046" s="209">
        <f t="shared" si="36"/>
        <v>120420.57037499998</v>
      </c>
      <c r="I1046" s="71">
        <f t="shared" si="37"/>
        <v>162166.36810499997</v>
      </c>
    </row>
    <row r="1047" spans="1:9" ht="18" x14ac:dyDescent="0.4">
      <c r="A1047" s="276">
        <v>21020502</v>
      </c>
      <c r="B1047" s="269" t="s">
        <v>644</v>
      </c>
      <c r="C1047" s="15"/>
      <c r="D1047" s="91">
        <v>31912500</v>
      </c>
      <c r="E1047" s="129" t="s">
        <v>178</v>
      </c>
      <c r="F1047" s="71">
        <v>64885.5</v>
      </c>
      <c r="G1047" s="71">
        <v>91748.096999999994</v>
      </c>
      <c r="H1047" s="209">
        <f t="shared" si="36"/>
        <v>68811.072749999992</v>
      </c>
      <c r="I1047" s="71">
        <f t="shared" si="37"/>
        <v>92665.577969999998</v>
      </c>
    </row>
    <row r="1048" spans="1:9" ht="18" x14ac:dyDescent="0.4">
      <c r="A1048" s="276">
        <v>21020503</v>
      </c>
      <c r="B1048" s="269" t="s">
        <v>644</v>
      </c>
      <c r="C1048" s="15"/>
      <c r="D1048" s="91">
        <v>31912500</v>
      </c>
      <c r="E1048" s="129" t="s">
        <v>179</v>
      </c>
      <c r="F1048" s="71">
        <v>12150</v>
      </c>
      <c r="G1048" s="71">
        <v>17180.099999999999</v>
      </c>
      <c r="H1048" s="209">
        <f t="shared" si="36"/>
        <v>12885.074999999999</v>
      </c>
      <c r="I1048" s="71">
        <f t="shared" si="37"/>
        <v>17351.900999999998</v>
      </c>
    </row>
    <row r="1049" spans="1:9" ht="18" x14ac:dyDescent="0.4">
      <c r="A1049" s="276">
        <v>21020504</v>
      </c>
      <c r="B1049" s="269" t="s">
        <v>644</v>
      </c>
      <c r="C1049" s="15"/>
      <c r="D1049" s="91">
        <v>31912500</v>
      </c>
      <c r="E1049" s="129" t="s">
        <v>180</v>
      </c>
      <c r="F1049" s="70">
        <v>16221</v>
      </c>
      <c r="G1049" s="70">
        <v>22936.494000000002</v>
      </c>
      <c r="H1049" s="209">
        <f t="shared" si="36"/>
        <v>17202.370500000001</v>
      </c>
      <c r="I1049" s="71">
        <f t="shared" si="37"/>
        <v>23165.858940000002</v>
      </c>
    </row>
    <row r="1050" spans="1:9" ht="18" x14ac:dyDescent="0.4">
      <c r="A1050" s="276">
        <v>21020512</v>
      </c>
      <c r="B1050" s="269"/>
      <c r="C1050" s="17"/>
      <c r="D1050" s="91"/>
      <c r="E1050" s="129" t="s">
        <v>183</v>
      </c>
      <c r="F1050" s="70">
        <v>0</v>
      </c>
      <c r="G1050" s="70">
        <v>0</v>
      </c>
      <c r="H1050" s="209">
        <f t="shared" si="36"/>
        <v>0</v>
      </c>
      <c r="I1050" s="71">
        <f t="shared" si="37"/>
        <v>0</v>
      </c>
    </row>
    <row r="1051" spans="1:9" ht="18" x14ac:dyDescent="0.4">
      <c r="A1051" s="276">
        <v>21020515</v>
      </c>
      <c r="B1051" s="269" t="s">
        <v>644</v>
      </c>
      <c r="C1051" s="15"/>
      <c r="D1051" s="91">
        <v>31912500</v>
      </c>
      <c r="E1051" s="129" t="s">
        <v>186</v>
      </c>
      <c r="F1051" s="70">
        <v>171281.25</v>
      </c>
      <c r="G1051" s="70">
        <v>242191.6875</v>
      </c>
      <c r="H1051" s="209">
        <f t="shared" si="36"/>
        <v>181643.765625</v>
      </c>
      <c r="I1051" s="71">
        <f t="shared" si="37"/>
        <v>244613.604375</v>
      </c>
    </row>
    <row r="1052" spans="1:9" ht="18" x14ac:dyDescent="0.4">
      <c r="A1052" s="214">
        <v>21020600</v>
      </c>
      <c r="B1052" s="215"/>
      <c r="C1052" s="16"/>
      <c r="D1052" s="215"/>
      <c r="E1052" s="84" t="s">
        <v>195</v>
      </c>
      <c r="F1052" s="70"/>
      <c r="G1052" s="71"/>
      <c r="H1052" s="70"/>
      <c r="I1052" s="71"/>
    </row>
    <row r="1053" spans="1:9" ht="18" x14ac:dyDescent="0.4">
      <c r="A1053" s="276">
        <v>21020605</v>
      </c>
      <c r="B1053" s="269"/>
      <c r="C1053" s="17"/>
      <c r="D1053" s="91"/>
      <c r="E1053" s="92" t="s">
        <v>198</v>
      </c>
      <c r="F1053" s="70"/>
      <c r="G1053" s="71"/>
      <c r="H1053" s="70"/>
      <c r="I1053" s="71"/>
    </row>
    <row r="1054" spans="1:9" ht="18" x14ac:dyDescent="0.4">
      <c r="A1054" s="219">
        <v>22010100</v>
      </c>
      <c r="B1054" s="269"/>
      <c r="C1054" s="18"/>
      <c r="D1054" s="220"/>
      <c r="E1054" s="153" t="s">
        <v>202</v>
      </c>
      <c r="F1054" s="70"/>
      <c r="G1054" s="71"/>
      <c r="H1054" s="70"/>
      <c r="I1054" s="71"/>
    </row>
    <row r="1055" spans="1:9" ht="18" x14ac:dyDescent="0.4">
      <c r="A1055" s="720">
        <v>22010100</v>
      </c>
      <c r="B1055" s="721" t="s">
        <v>784</v>
      </c>
      <c r="C1055" s="50"/>
      <c r="D1055" s="626"/>
      <c r="E1055" s="725" t="s">
        <v>878</v>
      </c>
      <c r="F1055" s="723"/>
      <c r="G1055" s="724">
        <v>630000</v>
      </c>
      <c r="H1055" s="723">
        <v>180000</v>
      </c>
      <c r="I1055" s="726">
        <v>0</v>
      </c>
    </row>
    <row r="1056" spans="1:9" ht="18" x14ac:dyDescent="0.4">
      <c r="A1056" s="219">
        <v>22020000</v>
      </c>
      <c r="B1056" s="220"/>
      <c r="C1056" s="18"/>
      <c r="D1056" s="220"/>
      <c r="E1056" s="153" t="s">
        <v>203</v>
      </c>
      <c r="F1056" s="70"/>
      <c r="G1056" s="70"/>
      <c r="H1056" s="70"/>
      <c r="I1056" s="70"/>
    </row>
    <row r="1057" spans="1:9" ht="18" x14ac:dyDescent="0.4">
      <c r="A1057" s="219">
        <v>22020100</v>
      </c>
      <c r="B1057" s="220"/>
      <c r="C1057" s="18"/>
      <c r="D1057" s="220"/>
      <c r="E1057" s="153" t="s">
        <v>204</v>
      </c>
      <c r="F1057" s="70"/>
      <c r="G1057" s="70"/>
      <c r="H1057" s="70"/>
      <c r="I1057" s="70"/>
    </row>
    <row r="1058" spans="1:9" ht="18" x14ac:dyDescent="0.4">
      <c r="A1058" s="37">
        <v>22020101</v>
      </c>
      <c r="B1058" s="269" t="s">
        <v>644</v>
      </c>
      <c r="C1058" s="15"/>
      <c r="D1058" s="91">
        <v>31912500</v>
      </c>
      <c r="E1058" s="290" t="s">
        <v>205</v>
      </c>
      <c r="F1058" s="76"/>
      <c r="G1058" s="71"/>
      <c r="H1058" s="76"/>
      <c r="I1058" s="71"/>
    </row>
    <row r="1059" spans="1:9" ht="18" x14ac:dyDescent="0.4">
      <c r="A1059" s="37">
        <v>22020102</v>
      </c>
      <c r="B1059" s="269"/>
      <c r="C1059" s="37"/>
      <c r="D1059" s="180"/>
      <c r="E1059" s="290" t="s">
        <v>206</v>
      </c>
      <c r="F1059" s="179"/>
      <c r="G1059" s="70">
        <v>100000</v>
      </c>
      <c r="H1059" s="179"/>
      <c r="I1059" s="70">
        <v>100000</v>
      </c>
    </row>
    <row r="1060" spans="1:9" ht="18" x14ac:dyDescent="0.4">
      <c r="A1060" s="37">
        <v>22020103</v>
      </c>
      <c r="B1060" s="269"/>
      <c r="C1060" s="37"/>
      <c r="D1060" s="180"/>
      <c r="E1060" s="290" t="s">
        <v>207</v>
      </c>
      <c r="F1060" s="179"/>
      <c r="G1060" s="70"/>
      <c r="H1060" s="179"/>
      <c r="I1060" s="70"/>
    </row>
    <row r="1061" spans="1:9" ht="18" x14ac:dyDescent="0.4">
      <c r="A1061" s="37">
        <v>22020104</v>
      </c>
      <c r="B1061" s="269"/>
      <c r="C1061" s="37"/>
      <c r="D1061" s="180"/>
      <c r="E1061" s="290" t="s">
        <v>208</v>
      </c>
      <c r="F1061" s="76"/>
      <c r="G1061" s="71"/>
      <c r="H1061" s="76"/>
      <c r="I1061" s="71"/>
    </row>
    <row r="1062" spans="1:9" ht="18" x14ac:dyDescent="0.4">
      <c r="A1062" s="219">
        <v>22020300</v>
      </c>
      <c r="B1062" s="269"/>
      <c r="C1062" s="18"/>
      <c r="D1062" s="220"/>
      <c r="E1062" s="153" t="s">
        <v>212</v>
      </c>
      <c r="F1062" s="76"/>
      <c r="G1062" s="71"/>
      <c r="H1062" s="76"/>
      <c r="I1062" s="71"/>
    </row>
    <row r="1063" spans="1:9" ht="18" x14ac:dyDescent="0.4">
      <c r="A1063" s="190">
        <v>22020303</v>
      </c>
      <c r="B1063" s="269" t="s">
        <v>644</v>
      </c>
      <c r="C1063" s="15"/>
      <c r="D1063" s="91">
        <v>31912500</v>
      </c>
      <c r="E1063" s="218" t="s">
        <v>220</v>
      </c>
      <c r="F1063" s="76">
        <v>1500000</v>
      </c>
      <c r="G1063" s="71">
        <v>5000000</v>
      </c>
      <c r="H1063" s="76">
        <v>3100000</v>
      </c>
      <c r="I1063" s="71">
        <v>5000000</v>
      </c>
    </row>
    <row r="1064" spans="1:9" ht="18" x14ac:dyDescent="0.4">
      <c r="A1064" s="219">
        <v>22021000</v>
      </c>
      <c r="B1064" s="220"/>
      <c r="C1064" s="18"/>
      <c r="D1064" s="220"/>
      <c r="E1064" s="153" t="s">
        <v>246</v>
      </c>
      <c r="F1064" s="76"/>
      <c r="G1064" s="71"/>
      <c r="H1064" s="76"/>
      <c r="I1064" s="71"/>
    </row>
    <row r="1065" spans="1:9" ht="18" x14ac:dyDescent="0.4">
      <c r="A1065" s="190">
        <v>22021003</v>
      </c>
      <c r="B1065" s="269"/>
      <c r="C1065" s="6"/>
      <c r="D1065" s="91"/>
      <c r="E1065" s="129" t="s">
        <v>249</v>
      </c>
      <c r="F1065" s="76"/>
      <c r="G1065" s="71"/>
      <c r="H1065" s="76"/>
      <c r="I1065" s="71"/>
    </row>
    <row r="1066" spans="1:9" ht="18" x14ac:dyDescent="0.4">
      <c r="A1066" s="219">
        <v>22030000</v>
      </c>
      <c r="B1066" s="220"/>
      <c r="C1066" s="18"/>
      <c r="D1066" s="220"/>
      <c r="E1066" s="153" t="s">
        <v>260</v>
      </c>
      <c r="F1066" s="76"/>
      <c r="G1066" s="71"/>
      <c r="H1066" s="76"/>
      <c r="I1066" s="71"/>
    </row>
    <row r="1067" spans="1:9" ht="18" x14ac:dyDescent="0.4">
      <c r="A1067" s="219">
        <v>22040000</v>
      </c>
      <c r="B1067" s="220"/>
      <c r="C1067" s="18"/>
      <c r="D1067" s="220"/>
      <c r="E1067" s="153" t="s">
        <v>261</v>
      </c>
      <c r="F1067" s="76"/>
      <c r="G1067" s="71"/>
      <c r="H1067" s="76"/>
      <c r="I1067" s="71"/>
    </row>
    <row r="1068" spans="1:9" ht="18" x14ac:dyDescent="0.4">
      <c r="A1068" s="219">
        <v>22040100</v>
      </c>
      <c r="B1068" s="220"/>
      <c r="C1068" s="18"/>
      <c r="D1068" s="220"/>
      <c r="E1068" s="153" t="s">
        <v>262</v>
      </c>
      <c r="F1068" s="76"/>
      <c r="G1068" s="71"/>
      <c r="H1068" s="76"/>
      <c r="I1068" s="71"/>
    </row>
    <row r="1069" spans="1:9" ht="18.5" thickBot="1" x14ac:dyDescent="0.45">
      <c r="A1069" s="456">
        <v>22040109</v>
      </c>
      <c r="B1069" s="420"/>
      <c r="C1069" s="422"/>
      <c r="D1069" s="331"/>
      <c r="E1069" s="138" t="s">
        <v>263</v>
      </c>
      <c r="F1069" s="77">
        <v>650000</v>
      </c>
      <c r="G1069" s="78">
        <v>1000000</v>
      </c>
      <c r="H1069" s="77">
        <v>270000</v>
      </c>
      <c r="I1069" s="78">
        <v>1000000</v>
      </c>
    </row>
    <row r="1070" spans="1:9" ht="18.5" thickBot="1" x14ac:dyDescent="0.45">
      <c r="A1070" s="450"/>
      <c r="B1070" s="451"/>
      <c r="C1070" s="452"/>
      <c r="D1070" s="451"/>
      <c r="E1070" s="466" t="s">
        <v>164</v>
      </c>
      <c r="F1070" s="468">
        <f>SUM(F1022:F1053)</f>
        <v>4077150.75</v>
      </c>
      <c r="G1070" s="468">
        <f>SUM(G1022:G1055)</f>
        <v>7742658.2804999994</v>
      </c>
      <c r="H1070" s="468">
        <f>SUM(H1022:H1053)</f>
        <v>4323818.3703749999</v>
      </c>
      <c r="I1070" s="468">
        <f>SUM(I1022:I1055)</f>
        <v>10142742.072104998</v>
      </c>
    </row>
    <row r="1071" spans="1:9" ht="18.5" thickBot="1" x14ac:dyDescent="0.45">
      <c r="A1071" s="445"/>
      <c r="B1071" s="446"/>
      <c r="C1071" s="447"/>
      <c r="D1071" s="446"/>
      <c r="E1071" s="464" t="s">
        <v>203</v>
      </c>
      <c r="F1071" s="465">
        <f>SUM(F1058:F1069)</f>
        <v>2150000</v>
      </c>
      <c r="G1071" s="465">
        <f>SUM(G1058:G1069)</f>
        <v>6100000</v>
      </c>
      <c r="H1071" s="465">
        <f>SUM(H1058:H1069)</f>
        <v>3370000</v>
      </c>
      <c r="I1071" s="465">
        <f>SUM(I1058:I1069)</f>
        <v>6100000</v>
      </c>
    </row>
    <row r="1072" spans="1:9" ht="18.5" thickBot="1" x14ac:dyDescent="0.45">
      <c r="A1072" s="8"/>
      <c r="B1072" s="250"/>
      <c r="C1072" s="24"/>
      <c r="D1072" s="250"/>
      <c r="E1072" s="173" t="s">
        <v>296</v>
      </c>
      <c r="F1072" s="182">
        <f>F1070+F1071</f>
        <v>6227150.75</v>
      </c>
      <c r="G1072" s="182">
        <f>G1070+G1071</f>
        <v>13842658.280499998</v>
      </c>
      <c r="H1072" s="182">
        <f>H1070+H1071</f>
        <v>7693818.3703749999</v>
      </c>
      <c r="I1072" s="182">
        <f>I1070+I1071</f>
        <v>16242742.072104998</v>
      </c>
    </row>
    <row r="1073" spans="1:9" ht="28" customHeight="1" x14ac:dyDescent="0.45">
      <c r="A1073" s="918" t="s">
        <v>845</v>
      </c>
      <c r="B1073" s="919"/>
      <c r="C1073" s="919"/>
      <c r="D1073" s="919"/>
      <c r="E1073" s="919"/>
      <c r="F1073" s="919"/>
      <c r="G1073" s="919"/>
      <c r="H1073" s="919"/>
      <c r="I1073" s="920"/>
    </row>
    <row r="1074" spans="1:9" ht="18" x14ac:dyDescent="0.4">
      <c r="A1074" s="909" t="s">
        <v>485</v>
      </c>
      <c r="B1074" s="910"/>
      <c r="C1074" s="910"/>
      <c r="D1074" s="910"/>
      <c r="E1074" s="910"/>
      <c r="F1074" s="910"/>
      <c r="G1074" s="910"/>
      <c r="H1074" s="910"/>
      <c r="I1074" s="911"/>
    </row>
    <row r="1075" spans="1:9" ht="22.5" x14ac:dyDescent="0.45">
      <c r="A1075" s="912" t="s">
        <v>952</v>
      </c>
      <c r="B1075" s="913"/>
      <c r="C1075" s="913"/>
      <c r="D1075" s="913"/>
      <c r="E1075" s="913"/>
      <c r="F1075" s="913"/>
      <c r="G1075" s="913"/>
      <c r="H1075" s="913"/>
      <c r="I1075" s="914"/>
    </row>
    <row r="1076" spans="1:9" ht="20.5" thickBot="1" x14ac:dyDescent="0.45">
      <c r="A1076" s="915" t="s">
        <v>279</v>
      </c>
      <c r="B1076" s="916"/>
      <c r="C1076" s="916"/>
      <c r="D1076" s="916"/>
      <c r="E1076" s="916"/>
      <c r="F1076" s="916"/>
      <c r="G1076" s="916"/>
      <c r="H1076" s="916"/>
      <c r="I1076" s="917"/>
    </row>
    <row r="1077" spans="1:9" ht="18.75" customHeight="1" thickBot="1" x14ac:dyDescent="0.45">
      <c r="A1077" s="927" t="s">
        <v>436</v>
      </c>
      <c r="B1077" s="928"/>
      <c r="C1077" s="928"/>
      <c r="D1077" s="928"/>
      <c r="E1077" s="928"/>
      <c r="F1077" s="928"/>
      <c r="G1077" s="928"/>
      <c r="H1077" s="928"/>
      <c r="I1077" s="929"/>
    </row>
    <row r="1078" spans="1:9" ht="36.5" thickBot="1" x14ac:dyDescent="0.45">
      <c r="A1078" s="4" t="s">
        <v>463</v>
      </c>
      <c r="B1078" s="80" t="s">
        <v>456</v>
      </c>
      <c r="C1078" s="4" t="s">
        <v>452</v>
      </c>
      <c r="D1078" s="80" t="s">
        <v>455</v>
      </c>
      <c r="E1078" s="185" t="s">
        <v>1</v>
      </c>
      <c r="F1078" s="80" t="s">
        <v>853</v>
      </c>
      <c r="G1078" s="80" t="s">
        <v>883</v>
      </c>
      <c r="H1078" s="80" t="s">
        <v>884</v>
      </c>
      <c r="I1078" s="80" t="s">
        <v>957</v>
      </c>
    </row>
    <row r="1079" spans="1:9" s="175" customFormat="1" ht="45.75" customHeight="1" x14ac:dyDescent="0.35">
      <c r="A1079" s="293">
        <v>52100100102</v>
      </c>
      <c r="B1079" s="269" t="s">
        <v>644</v>
      </c>
      <c r="C1079" s="15"/>
      <c r="D1079" s="91">
        <v>31912500</v>
      </c>
      <c r="E1079" s="188" t="s">
        <v>399</v>
      </c>
      <c r="F1079" s="189">
        <f>F1144</f>
        <v>355920013.74249995</v>
      </c>
      <c r="G1079" s="189">
        <f>G1144</f>
        <v>885065301.42147505</v>
      </c>
      <c r="H1079" s="189">
        <f>H1144</f>
        <v>381640785.22110617</v>
      </c>
      <c r="I1079" s="189">
        <f>I1144</f>
        <v>931886308.46154881</v>
      </c>
    </row>
    <row r="1080" spans="1:9" ht="28" customHeight="1" thickBot="1" x14ac:dyDescent="0.45">
      <c r="A1080" s="219"/>
      <c r="B1080" s="220"/>
      <c r="C1080" s="18"/>
      <c r="D1080" s="220"/>
      <c r="E1080" s="129"/>
      <c r="F1080" s="191"/>
      <c r="G1080" s="208"/>
      <c r="H1080" s="208"/>
      <c r="I1080" s="294"/>
    </row>
    <row r="1081" spans="1:9" ht="28" customHeight="1" thickBot="1" x14ac:dyDescent="0.45">
      <c r="A1081" s="8"/>
      <c r="B1081" s="250"/>
      <c r="C1081" s="24"/>
      <c r="D1081" s="250"/>
      <c r="E1081" s="173" t="s">
        <v>296</v>
      </c>
      <c r="F1081" s="199">
        <f>F1079</f>
        <v>355920013.74249995</v>
      </c>
      <c r="G1081" s="199">
        <f>G1079</f>
        <v>885065301.42147505</v>
      </c>
      <c r="H1081" s="199">
        <f>H1079</f>
        <v>381640785.22110617</v>
      </c>
      <c r="I1081" s="199">
        <f>I1079</f>
        <v>931886308.46154881</v>
      </c>
    </row>
    <row r="1082" spans="1:9" ht="28" customHeight="1" thickBot="1" x14ac:dyDescent="0.45">
      <c r="A1082" s="942" t="s">
        <v>504</v>
      </c>
      <c r="B1082" s="943"/>
      <c r="C1082" s="943"/>
      <c r="D1082" s="943"/>
      <c r="E1082" s="943"/>
      <c r="F1082" s="943"/>
      <c r="G1082" s="943"/>
      <c r="H1082" s="943"/>
      <c r="I1082" s="944"/>
    </row>
    <row r="1083" spans="1:9" ht="28" customHeight="1" x14ac:dyDescent="0.4">
      <c r="A1083" s="192"/>
      <c r="B1083" s="193"/>
      <c r="C1083" s="9"/>
      <c r="D1083" s="193"/>
      <c r="E1083" s="157" t="s">
        <v>164</v>
      </c>
      <c r="F1083" s="200">
        <f t="shared" ref="F1083:I1085" si="38">F1142</f>
        <v>318213513.74249995</v>
      </c>
      <c r="G1083" s="200">
        <f t="shared" si="38"/>
        <v>755565301.42147505</v>
      </c>
      <c r="H1083" s="200">
        <f t="shared" si="38"/>
        <v>350061648.90110618</v>
      </c>
      <c r="I1083" s="200">
        <f t="shared" si="38"/>
        <v>746386308.46154881</v>
      </c>
    </row>
    <row r="1084" spans="1:9" ht="18.5" thickBot="1" x14ac:dyDescent="0.45">
      <c r="A1084" s="194"/>
      <c r="B1084" s="195"/>
      <c r="C1084" s="10"/>
      <c r="D1084" s="195"/>
      <c r="E1084" s="196" t="s">
        <v>203</v>
      </c>
      <c r="F1084" s="201">
        <f t="shared" si="38"/>
        <v>37706500</v>
      </c>
      <c r="G1084" s="201">
        <f t="shared" si="38"/>
        <v>129500000</v>
      </c>
      <c r="H1084" s="201">
        <f t="shared" si="38"/>
        <v>31579136.32</v>
      </c>
      <c r="I1084" s="201">
        <f t="shared" si="38"/>
        <v>185500000</v>
      </c>
    </row>
    <row r="1085" spans="1:9" ht="28" customHeight="1" thickBot="1" x14ac:dyDescent="0.45">
      <c r="A1085" s="8"/>
      <c r="B1085" s="250"/>
      <c r="C1085" s="24"/>
      <c r="D1085" s="250"/>
      <c r="E1085" s="173" t="s">
        <v>296</v>
      </c>
      <c r="F1085" s="199">
        <f t="shared" si="38"/>
        <v>355920013.74249995</v>
      </c>
      <c r="G1085" s="199">
        <f t="shared" si="38"/>
        <v>885065301.42147505</v>
      </c>
      <c r="H1085" s="199">
        <f t="shared" si="38"/>
        <v>381640785.22110617</v>
      </c>
      <c r="I1085" s="199">
        <f t="shared" si="38"/>
        <v>931886308.46154881</v>
      </c>
    </row>
    <row r="1086" spans="1:9" ht="28" customHeight="1" x14ac:dyDescent="0.45">
      <c r="A1086" s="918" t="s">
        <v>845</v>
      </c>
      <c r="B1086" s="919"/>
      <c r="C1086" s="919"/>
      <c r="D1086" s="919"/>
      <c r="E1086" s="919"/>
      <c r="F1086" s="919"/>
      <c r="G1086" s="919"/>
      <c r="H1086" s="919"/>
      <c r="I1086" s="920"/>
    </row>
    <row r="1087" spans="1:9" ht="18" x14ac:dyDescent="0.4">
      <c r="A1087" s="909" t="s">
        <v>485</v>
      </c>
      <c r="B1087" s="910"/>
      <c r="C1087" s="910"/>
      <c r="D1087" s="910"/>
      <c r="E1087" s="910"/>
      <c r="F1087" s="910"/>
      <c r="G1087" s="910"/>
      <c r="H1087" s="910"/>
      <c r="I1087" s="911"/>
    </row>
    <row r="1088" spans="1:9" ht="22.5" x14ac:dyDescent="0.45">
      <c r="A1088" s="912" t="s">
        <v>952</v>
      </c>
      <c r="B1088" s="913"/>
      <c r="C1088" s="913"/>
      <c r="D1088" s="913"/>
      <c r="E1088" s="913"/>
      <c r="F1088" s="913"/>
      <c r="G1088" s="913"/>
      <c r="H1088" s="913"/>
      <c r="I1088" s="914"/>
    </row>
    <row r="1089" spans="1:9" ht="20.5" thickBot="1" x14ac:dyDescent="0.45">
      <c r="A1089" s="915" t="s">
        <v>279</v>
      </c>
      <c r="B1089" s="916"/>
      <c r="C1089" s="916"/>
      <c r="D1089" s="916"/>
      <c r="E1089" s="916"/>
      <c r="F1089" s="916"/>
      <c r="G1089" s="916"/>
      <c r="H1089" s="916"/>
      <c r="I1089" s="917"/>
    </row>
    <row r="1090" spans="1:9" ht="18.75" customHeight="1" thickBot="1" x14ac:dyDescent="0.45">
      <c r="A1090" s="933" t="s">
        <v>400</v>
      </c>
      <c r="B1090" s="934"/>
      <c r="C1090" s="934"/>
      <c r="D1090" s="934"/>
      <c r="E1090" s="934"/>
      <c r="F1090" s="934"/>
      <c r="G1090" s="934"/>
      <c r="H1090" s="934"/>
      <c r="I1090" s="935"/>
    </row>
    <row r="1091" spans="1:9" ht="36.5" thickBot="1" x14ac:dyDescent="0.45">
      <c r="A1091" s="4" t="s">
        <v>463</v>
      </c>
      <c r="B1091" s="80" t="s">
        <v>456</v>
      </c>
      <c r="C1091" s="4" t="s">
        <v>452</v>
      </c>
      <c r="D1091" s="80" t="s">
        <v>455</v>
      </c>
      <c r="E1091" s="185" t="s">
        <v>1</v>
      </c>
      <c r="F1091" s="80" t="s">
        <v>853</v>
      </c>
      <c r="G1091" s="80" t="s">
        <v>883</v>
      </c>
      <c r="H1091" s="80" t="s">
        <v>884</v>
      </c>
      <c r="I1091" s="80" t="s">
        <v>957</v>
      </c>
    </row>
    <row r="1092" spans="1:9" s="175" customFormat="1" ht="18" x14ac:dyDescent="0.35">
      <c r="A1092" s="227">
        <v>20000000</v>
      </c>
      <c r="B1092" s="228"/>
      <c r="C1092" s="20"/>
      <c r="D1092" s="228"/>
      <c r="E1092" s="111" t="s">
        <v>163</v>
      </c>
      <c r="F1092" s="229"/>
      <c r="G1092" s="229"/>
      <c r="H1092" s="229"/>
      <c r="I1092" s="230"/>
    </row>
    <row r="1093" spans="1:9" ht="28" customHeight="1" x14ac:dyDescent="0.4">
      <c r="A1093" s="206">
        <v>21000000</v>
      </c>
      <c r="B1093" s="207"/>
      <c r="C1093" s="14"/>
      <c r="D1093" s="207"/>
      <c r="E1093" s="84" t="s">
        <v>164</v>
      </c>
      <c r="F1093" s="208"/>
      <c r="G1093" s="208"/>
      <c r="H1093" s="208"/>
      <c r="I1093" s="209"/>
    </row>
    <row r="1094" spans="1:9" ht="18" x14ac:dyDescent="0.4">
      <c r="A1094" s="206">
        <v>21010300</v>
      </c>
      <c r="B1094" s="207"/>
      <c r="C1094" s="14"/>
      <c r="D1094" s="207"/>
      <c r="E1094" s="84" t="s">
        <v>171</v>
      </c>
      <c r="F1094" s="208"/>
      <c r="G1094" s="208"/>
      <c r="H1094" s="208"/>
      <c r="I1094" s="209"/>
    </row>
    <row r="1095" spans="1:9" ht="18" x14ac:dyDescent="0.4">
      <c r="A1095" s="210">
        <v>21010302</v>
      </c>
      <c r="B1095" s="269" t="s">
        <v>644</v>
      </c>
      <c r="C1095" s="15"/>
      <c r="D1095" s="91">
        <v>31912500</v>
      </c>
      <c r="E1095" s="129" t="s">
        <v>172</v>
      </c>
      <c r="F1095" s="71">
        <v>108701620.05</v>
      </c>
      <c r="G1095" s="71">
        <v>159791381.47349998</v>
      </c>
      <c r="H1095" s="209">
        <f>G1095/12*9</f>
        <v>119843536.10512498</v>
      </c>
      <c r="I1095" s="71">
        <f>G1095+(G1095/100*5)</f>
        <v>167780950.54717499</v>
      </c>
    </row>
    <row r="1096" spans="1:9" ht="18" x14ac:dyDescent="0.4">
      <c r="A1096" s="210">
        <v>21010303</v>
      </c>
      <c r="B1096" s="269" t="s">
        <v>644</v>
      </c>
      <c r="C1096" s="15"/>
      <c r="D1096" s="91">
        <v>31912500</v>
      </c>
      <c r="E1096" s="129" t="s">
        <v>173</v>
      </c>
      <c r="F1096" s="71">
        <v>137864885.34</v>
      </c>
      <c r="G1096" s="71">
        <v>202661381.44980001</v>
      </c>
      <c r="H1096" s="209">
        <f t="shared" ref="H1096:H1117" si="39">G1096/12*9</f>
        <v>151996036.08735001</v>
      </c>
      <c r="I1096" s="71">
        <f t="shared" ref="I1096:I1115" si="40">G1096+(G1096/100*5)</f>
        <v>212794450.52229002</v>
      </c>
    </row>
    <row r="1097" spans="1:9" ht="18" x14ac:dyDescent="0.4">
      <c r="A1097" s="210">
        <v>21010304</v>
      </c>
      <c r="B1097" s="269" t="s">
        <v>644</v>
      </c>
      <c r="C1097" s="15"/>
      <c r="D1097" s="91">
        <v>31912500</v>
      </c>
      <c r="E1097" s="129" t="s">
        <v>174</v>
      </c>
      <c r="F1097" s="71">
        <v>29445137.1525</v>
      </c>
      <c r="G1097" s="71">
        <v>43284351.614174999</v>
      </c>
      <c r="H1097" s="209">
        <f t="shared" si="39"/>
        <v>32463263.710631248</v>
      </c>
      <c r="I1097" s="71">
        <f t="shared" si="40"/>
        <v>45448569.194883749</v>
      </c>
    </row>
    <row r="1098" spans="1:9" ht="18" x14ac:dyDescent="0.4">
      <c r="A1098" s="231"/>
      <c r="B1098" s="269"/>
      <c r="C1098" s="15"/>
      <c r="D1098" s="91"/>
      <c r="E1098" s="129" t="s">
        <v>837</v>
      </c>
      <c r="F1098" s="71">
        <v>0</v>
      </c>
      <c r="G1098" s="71">
        <v>183396436.22</v>
      </c>
      <c r="H1098" s="209">
        <v>0</v>
      </c>
      <c r="I1098" s="765">
        <v>256800000</v>
      </c>
    </row>
    <row r="1099" spans="1:9" ht="18" x14ac:dyDescent="0.4">
      <c r="A1099" s="206">
        <v>21020300</v>
      </c>
      <c r="B1099" s="207"/>
      <c r="C1099" s="14"/>
      <c r="D1099" s="207"/>
      <c r="E1099" s="84" t="s">
        <v>192</v>
      </c>
      <c r="F1099" s="71">
        <v>0</v>
      </c>
      <c r="G1099" s="71">
        <v>0</v>
      </c>
      <c r="H1099" s="209">
        <f t="shared" si="39"/>
        <v>0</v>
      </c>
      <c r="I1099" s="71">
        <f t="shared" si="40"/>
        <v>0</v>
      </c>
    </row>
    <row r="1100" spans="1:9" ht="21" customHeight="1" x14ac:dyDescent="0.4">
      <c r="A1100" s="210">
        <v>21020312</v>
      </c>
      <c r="B1100" s="269" t="s">
        <v>644</v>
      </c>
      <c r="C1100" s="15"/>
      <c r="D1100" s="91">
        <v>31912500</v>
      </c>
      <c r="E1100" s="129" t="s">
        <v>183</v>
      </c>
      <c r="F1100" s="71">
        <v>0</v>
      </c>
      <c r="G1100" s="71">
        <v>0</v>
      </c>
      <c r="H1100" s="209">
        <f t="shared" si="39"/>
        <v>0</v>
      </c>
      <c r="I1100" s="71">
        <f t="shared" si="40"/>
        <v>0</v>
      </c>
    </row>
    <row r="1101" spans="1:9" ht="18" x14ac:dyDescent="0.4">
      <c r="A1101" s="210">
        <v>21020320</v>
      </c>
      <c r="B1101" s="269" t="s">
        <v>644</v>
      </c>
      <c r="C1101" s="15"/>
      <c r="D1101" s="91">
        <v>31912500</v>
      </c>
      <c r="E1101" s="129" t="s">
        <v>188</v>
      </c>
      <c r="F1101" s="71">
        <v>2829303.18</v>
      </c>
      <c r="G1101" s="71">
        <v>4159075.6746</v>
      </c>
      <c r="H1101" s="209">
        <f t="shared" si="39"/>
        <v>3119306.7559500001</v>
      </c>
      <c r="I1101" s="71">
        <f t="shared" si="40"/>
        <v>4367029.4583299998</v>
      </c>
    </row>
    <row r="1102" spans="1:9" ht="18" x14ac:dyDescent="0.4">
      <c r="A1102" s="210">
        <v>21020327</v>
      </c>
      <c r="B1102" s="269" t="s">
        <v>644</v>
      </c>
      <c r="C1102" s="15"/>
      <c r="D1102" s="91">
        <v>31912500</v>
      </c>
      <c r="E1102" s="129" t="s">
        <v>189</v>
      </c>
      <c r="F1102" s="71">
        <v>2284200</v>
      </c>
      <c r="G1102" s="71">
        <v>3357774</v>
      </c>
      <c r="H1102" s="209">
        <f t="shared" si="39"/>
        <v>2518330.5</v>
      </c>
      <c r="I1102" s="71">
        <f t="shared" si="40"/>
        <v>3525662.7</v>
      </c>
    </row>
    <row r="1103" spans="1:9" ht="18" x14ac:dyDescent="0.4">
      <c r="A1103" s="271">
        <v>21020116</v>
      </c>
      <c r="B1103" s="269"/>
      <c r="C1103" s="15"/>
      <c r="D1103" s="179"/>
      <c r="E1103" s="181" t="s">
        <v>819</v>
      </c>
      <c r="F1103" s="71">
        <v>2081839.59</v>
      </c>
      <c r="G1103" s="71">
        <v>3060304.1973000001</v>
      </c>
      <c r="H1103" s="209">
        <f t="shared" si="39"/>
        <v>2295228.1479750001</v>
      </c>
      <c r="I1103" s="71">
        <f t="shared" si="40"/>
        <v>3213319.4071650002</v>
      </c>
    </row>
    <row r="1104" spans="1:9" ht="18" x14ac:dyDescent="0.4">
      <c r="A1104" s="271">
        <v>21020126</v>
      </c>
      <c r="B1104" s="269"/>
      <c r="C1104" s="15"/>
      <c r="D1104" s="179"/>
      <c r="E1104" s="181" t="s">
        <v>690</v>
      </c>
      <c r="F1104" s="71">
        <v>0</v>
      </c>
      <c r="G1104" s="71">
        <v>0</v>
      </c>
      <c r="H1104" s="209">
        <f t="shared" si="39"/>
        <v>0</v>
      </c>
      <c r="I1104" s="71">
        <f t="shared" si="40"/>
        <v>0</v>
      </c>
    </row>
    <row r="1105" spans="1:9" ht="18" x14ac:dyDescent="0.4">
      <c r="A1105" s="210">
        <v>21020328</v>
      </c>
      <c r="B1105" s="269" t="s">
        <v>644</v>
      </c>
      <c r="C1105" s="15"/>
      <c r="D1105" s="91">
        <v>31912500</v>
      </c>
      <c r="E1105" s="129" t="s">
        <v>691</v>
      </c>
      <c r="F1105" s="71">
        <v>0</v>
      </c>
      <c r="G1105" s="71">
        <v>0</v>
      </c>
      <c r="H1105" s="209">
        <f t="shared" si="39"/>
        <v>0</v>
      </c>
      <c r="I1105" s="71">
        <f t="shared" si="40"/>
        <v>0</v>
      </c>
    </row>
    <row r="1106" spans="1:9" ht="18" x14ac:dyDescent="0.4">
      <c r="A1106" s="206">
        <v>21020400</v>
      </c>
      <c r="B1106" s="207"/>
      <c r="C1106" s="14"/>
      <c r="D1106" s="207"/>
      <c r="E1106" s="84" t="s">
        <v>193</v>
      </c>
      <c r="F1106" s="71">
        <v>0</v>
      </c>
      <c r="G1106" s="71">
        <v>0</v>
      </c>
      <c r="H1106" s="209">
        <f t="shared" si="39"/>
        <v>0</v>
      </c>
      <c r="I1106" s="71">
        <f t="shared" si="40"/>
        <v>0</v>
      </c>
    </row>
    <row r="1107" spans="1:9" ht="18" x14ac:dyDescent="0.4">
      <c r="A1107" s="210">
        <v>21020412</v>
      </c>
      <c r="B1107" s="269"/>
      <c r="C1107" s="15"/>
      <c r="D1107" s="91"/>
      <c r="E1107" s="129" t="s">
        <v>183</v>
      </c>
      <c r="F1107" s="71">
        <v>0</v>
      </c>
      <c r="G1107" s="71">
        <v>0</v>
      </c>
      <c r="H1107" s="209">
        <f t="shared" si="39"/>
        <v>0</v>
      </c>
      <c r="I1107" s="71">
        <f t="shared" si="40"/>
        <v>0</v>
      </c>
    </row>
    <row r="1108" spans="1:9" ht="18" x14ac:dyDescent="0.4">
      <c r="A1108" s="210">
        <v>21020420</v>
      </c>
      <c r="B1108" s="269" t="s">
        <v>644</v>
      </c>
      <c r="C1108" s="15"/>
      <c r="D1108" s="91">
        <v>31912500</v>
      </c>
      <c r="E1108" s="129" t="s">
        <v>188</v>
      </c>
      <c r="F1108" s="71">
        <v>7333623.959999999</v>
      </c>
      <c r="G1108" s="71">
        <v>10780427.2212</v>
      </c>
      <c r="H1108" s="209">
        <f t="shared" si="39"/>
        <v>8085320.4159000004</v>
      </c>
      <c r="I1108" s="71">
        <f t="shared" si="40"/>
        <v>11319448.582260001</v>
      </c>
    </row>
    <row r="1109" spans="1:9" ht="18" x14ac:dyDescent="0.4">
      <c r="A1109" s="210">
        <v>21020427</v>
      </c>
      <c r="B1109" s="269" t="s">
        <v>644</v>
      </c>
      <c r="C1109" s="15"/>
      <c r="D1109" s="91">
        <v>31912500</v>
      </c>
      <c r="E1109" s="129" t="s">
        <v>189</v>
      </c>
      <c r="F1109" s="71">
        <v>7870800</v>
      </c>
      <c r="G1109" s="71">
        <v>11570076</v>
      </c>
      <c r="H1109" s="209">
        <f t="shared" si="39"/>
        <v>8677557</v>
      </c>
      <c r="I1109" s="71">
        <f t="shared" si="40"/>
        <v>12148579.800000001</v>
      </c>
    </row>
    <row r="1110" spans="1:9" ht="18" x14ac:dyDescent="0.4">
      <c r="A1110" s="210">
        <v>21020428</v>
      </c>
      <c r="B1110" s="269" t="s">
        <v>644</v>
      </c>
      <c r="C1110" s="15"/>
      <c r="D1110" s="91">
        <v>31912500</v>
      </c>
      <c r="E1110" s="129" t="s">
        <v>190</v>
      </c>
      <c r="F1110" s="71">
        <v>5883569.7299999995</v>
      </c>
      <c r="G1110" s="71">
        <v>8648847.5031000003</v>
      </c>
      <c r="H1110" s="209">
        <f t="shared" si="39"/>
        <v>6486635.6273250002</v>
      </c>
      <c r="I1110" s="71">
        <f t="shared" si="40"/>
        <v>9081289.8782550003</v>
      </c>
    </row>
    <row r="1111" spans="1:9" ht="18" x14ac:dyDescent="0.4">
      <c r="A1111" s="206">
        <v>21020500</v>
      </c>
      <c r="B1111" s="207"/>
      <c r="C1111" s="14"/>
      <c r="D1111" s="207"/>
      <c r="E1111" s="84" t="s">
        <v>194</v>
      </c>
      <c r="F1111" s="71">
        <v>0</v>
      </c>
      <c r="G1111" s="71">
        <v>0</v>
      </c>
      <c r="H1111" s="209">
        <f t="shared" si="39"/>
        <v>0</v>
      </c>
      <c r="I1111" s="71">
        <f t="shared" si="40"/>
        <v>0</v>
      </c>
    </row>
    <row r="1112" spans="1:9" ht="18" x14ac:dyDescent="0.4">
      <c r="A1112" s="276">
        <v>21020512</v>
      </c>
      <c r="B1112" s="269"/>
      <c r="C1112" s="17"/>
      <c r="D1112" s="91"/>
      <c r="E1112" s="129" t="s">
        <v>183</v>
      </c>
      <c r="F1112" s="71">
        <v>0</v>
      </c>
      <c r="G1112" s="71">
        <v>0</v>
      </c>
      <c r="H1112" s="209">
        <f t="shared" si="39"/>
        <v>0</v>
      </c>
      <c r="I1112" s="71">
        <f t="shared" si="40"/>
        <v>0</v>
      </c>
    </row>
    <row r="1113" spans="1:9" ht="18" x14ac:dyDescent="0.4">
      <c r="A1113" s="276">
        <v>21020520</v>
      </c>
      <c r="B1113" s="269"/>
      <c r="C1113" s="17"/>
      <c r="D1113" s="91"/>
      <c r="E1113" s="129" t="s">
        <v>188</v>
      </c>
      <c r="F1113" s="71">
        <v>0</v>
      </c>
      <c r="G1113" s="71">
        <v>0</v>
      </c>
      <c r="H1113" s="209">
        <f t="shared" si="39"/>
        <v>0</v>
      </c>
      <c r="I1113" s="71">
        <f t="shared" si="40"/>
        <v>0</v>
      </c>
    </row>
    <row r="1114" spans="1:9" ht="18" x14ac:dyDescent="0.4">
      <c r="A1114" s="276">
        <v>21020527</v>
      </c>
      <c r="B1114" s="269" t="s">
        <v>644</v>
      </c>
      <c r="C1114" s="15"/>
      <c r="D1114" s="91">
        <v>31912500</v>
      </c>
      <c r="E1114" s="129" t="s">
        <v>189</v>
      </c>
      <c r="F1114" s="71">
        <v>3510900</v>
      </c>
      <c r="G1114" s="71">
        <v>5161023</v>
      </c>
      <c r="H1114" s="209">
        <f t="shared" si="39"/>
        <v>3870767.25</v>
      </c>
      <c r="I1114" s="71">
        <f t="shared" si="40"/>
        <v>5419074.1500000004</v>
      </c>
    </row>
    <row r="1115" spans="1:9" ht="18" x14ac:dyDescent="0.4">
      <c r="A1115" s="276">
        <v>21020528</v>
      </c>
      <c r="B1115" s="269" t="s">
        <v>644</v>
      </c>
      <c r="C1115" s="15"/>
      <c r="D1115" s="91">
        <v>31912500</v>
      </c>
      <c r="E1115" s="129" t="s">
        <v>190</v>
      </c>
      <c r="F1115" s="70">
        <v>2907634.74</v>
      </c>
      <c r="G1115" s="71">
        <v>4274223.0678000003</v>
      </c>
      <c r="H1115" s="209">
        <f t="shared" si="39"/>
        <v>3205667.3008500002</v>
      </c>
      <c r="I1115" s="71">
        <f t="shared" si="40"/>
        <v>4487934.22119</v>
      </c>
    </row>
    <row r="1116" spans="1:9" ht="18" x14ac:dyDescent="0.4">
      <c r="A1116" s="214">
        <v>21020600</v>
      </c>
      <c r="B1116" s="215"/>
      <c r="C1116" s="16"/>
      <c r="D1116" s="215"/>
      <c r="E1116" s="158" t="s">
        <v>523</v>
      </c>
      <c r="F1116" s="70">
        <v>0</v>
      </c>
      <c r="G1116" s="136"/>
      <c r="H1116" s="209">
        <f t="shared" si="39"/>
        <v>0</v>
      </c>
      <c r="I1116" s="136"/>
    </row>
    <row r="1117" spans="1:9" s="197" customFormat="1" ht="17.25" customHeight="1" x14ac:dyDescent="0.4">
      <c r="A1117" s="276">
        <v>21020605</v>
      </c>
      <c r="B1117" s="269" t="s">
        <v>644</v>
      </c>
      <c r="C1117" s="15"/>
      <c r="D1117" s="91">
        <v>31912500</v>
      </c>
      <c r="E1117" s="129" t="s">
        <v>524</v>
      </c>
      <c r="F1117" s="209">
        <v>7500000</v>
      </c>
      <c r="G1117" s="254">
        <v>10000000</v>
      </c>
      <c r="H1117" s="209">
        <f t="shared" si="39"/>
        <v>7500000</v>
      </c>
      <c r="I1117" s="254">
        <v>10000000</v>
      </c>
    </row>
    <row r="1118" spans="1:9" ht="18" x14ac:dyDescent="0.4">
      <c r="A1118" s="219">
        <v>22010100</v>
      </c>
      <c r="B1118" s="269"/>
      <c r="C1118" s="18"/>
      <c r="D1118" s="220"/>
      <c r="E1118" s="153" t="s">
        <v>202</v>
      </c>
      <c r="F1118" s="70"/>
      <c r="G1118" s="71"/>
      <c r="H1118" s="70"/>
      <c r="I1118" s="71"/>
    </row>
    <row r="1119" spans="1:9" ht="18" x14ac:dyDescent="0.4">
      <c r="A1119" s="720">
        <v>22010100</v>
      </c>
      <c r="B1119" s="721" t="s">
        <v>784</v>
      </c>
      <c r="C1119" s="50"/>
      <c r="D1119" s="626"/>
      <c r="E1119" s="725" t="s">
        <v>878</v>
      </c>
      <c r="F1119" s="723"/>
      <c r="G1119" s="95">
        <v>105420000</v>
      </c>
      <c r="H1119" s="208">
        <v>10691660</v>
      </c>
      <c r="I1119" s="95">
        <v>0</v>
      </c>
    </row>
    <row r="1120" spans="1:9" ht="18" x14ac:dyDescent="0.4">
      <c r="A1120" s="219">
        <v>22020000</v>
      </c>
      <c r="B1120" s="220"/>
      <c r="C1120" s="18"/>
      <c r="D1120" s="220"/>
      <c r="E1120" s="153" t="s">
        <v>203</v>
      </c>
      <c r="F1120" s="209"/>
      <c r="G1120" s="71"/>
      <c r="H1120" s="209"/>
      <c r="I1120" s="71"/>
    </row>
    <row r="1121" spans="1:9" ht="18" x14ac:dyDescent="0.4">
      <c r="A1121" s="219">
        <v>22020100</v>
      </c>
      <c r="B1121" s="220"/>
      <c r="C1121" s="18"/>
      <c r="D1121" s="220"/>
      <c r="E1121" s="153" t="s">
        <v>204</v>
      </c>
      <c r="F1121" s="209"/>
      <c r="G1121" s="71"/>
      <c r="H1121" s="209"/>
      <c r="I1121" s="71"/>
    </row>
    <row r="1122" spans="1:9" ht="16.5" customHeight="1" x14ac:dyDescent="0.4">
      <c r="A1122" s="37">
        <v>22020101</v>
      </c>
      <c r="B1122" s="269" t="s">
        <v>644</v>
      </c>
      <c r="C1122" s="15"/>
      <c r="D1122" s="91">
        <v>31912500</v>
      </c>
      <c r="E1122" s="290" t="s">
        <v>205</v>
      </c>
      <c r="F1122" s="209"/>
      <c r="G1122" s="295"/>
      <c r="H1122" s="209"/>
      <c r="I1122" s="295"/>
    </row>
    <row r="1123" spans="1:9" ht="18" x14ac:dyDescent="0.4">
      <c r="A1123" s="37">
        <v>22020102</v>
      </c>
      <c r="B1123" s="269"/>
      <c r="C1123" s="37"/>
      <c r="D1123" s="180"/>
      <c r="E1123" s="290" t="s">
        <v>206</v>
      </c>
      <c r="F1123" s="209"/>
      <c r="G1123" s="295"/>
      <c r="H1123" s="209"/>
      <c r="I1123" s="295"/>
    </row>
    <row r="1124" spans="1:9" ht="18" x14ac:dyDescent="0.4">
      <c r="A1124" s="37">
        <v>22020103</v>
      </c>
      <c r="B1124" s="269"/>
      <c r="C1124" s="37"/>
      <c r="D1124" s="180"/>
      <c r="E1124" s="290" t="s">
        <v>207</v>
      </c>
      <c r="F1124" s="209"/>
      <c r="G1124" s="71"/>
      <c r="H1124" s="209"/>
      <c r="I1124" s="71"/>
    </row>
    <row r="1125" spans="1:9" ht="18" x14ac:dyDescent="0.4">
      <c r="A1125" s="37">
        <v>22020104</v>
      </c>
      <c r="B1125" s="269"/>
      <c r="C1125" s="37"/>
      <c r="D1125" s="180"/>
      <c r="E1125" s="290" t="s">
        <v>208</v>
      </c>
      <c r="F1125" s="209"/>
      <c r="G1125" s="71"/>
      <c r="H1125" s="209"/>
      <c r="I1125" s="71"/>
    </row>
    <row r="1126" spans="1:9" ht="18" x14ac:dyDescent="0.4">
      <c r="A1126" s="219">
        <v>22020300</v>
      </c>
      <c r="B1126" s="220"/>
      <c r="C1126" s="18"/>
      <c r="D1126" s="220"/>
      <c r="E1126" s="153" t="s">
        <v>212</v>
      </c>
      <c r="F1126" s="70"/>
      <c r="G1126" s="295"/>
      <c r="H1126" s="70"/>
      <c r="I1126" s="295"/>
    </row>
    <row r="1127" spans="1:9" ht="18" x14ac:dyDescent="0.4">
      <c r="A1127" s="190">
        <v>22020307</v>
      </c>
      <c r="B1127" s="269" t="s">
        <v>644</v>
      </c>
      <c r="C1127" s="15"/>
      <c r="D1127" s="91">
        <v>31912500</v>
      </c>
      <c r="E1127" s="218" t="s">
        <v>217</v>
      </c>
      <c r="F1127" s="70">
        <v>23677500</v>
      </c>
      <c r="G1127" s="71">
        <v>50000000</v>
      </c>
      <c r="H1127" s="70">
        <v>11774400</v>
      </c>
      <c r="I1127" s="71">
        <v>100000000</v>
      </c>
    </row>
    <row r="1128" spans="1:9" ht="19.5" customHeight="1" x14ac:dyDescent="0.4">
      <c r="A1128" s="751">
        <v>22020313</v>
      </c>
      <c r="B1128" s="269" t="s">
        <v>644</v>
      </c>
      <c r="C1128" s="15"/>
      <c r="D1128" s="91">
        <v>31912500</v>
      </c>
      <c r="E1128" s="221" t="s">
        <v>662</v>
      </c>
      <c r="F1128" s="70"/>
      <c r="G1128" s="136">
        <v>2000000</v>
      </c>
      <c r="H1128" s="70"/>
      <c r="I1128" s="765">
        <v>2000000</v>
      </c>
    </row>
    <row r="1129" spans="1:9" ht="18" x14ac:dyDescent="0.4">
      <c r="A1129" s="190"/>
      <c r="B1129" s="269"/>
      <c r="C1129" s="6"/>
      <c r="D1129" s="91"/>
      <c r="E1129" s="218" t="s">
        <v>334</v>
      </c>
      <c r="F1129" s="70"/>
      <c r="G1129" s="71"/>
      <c r="H1129" s="70"/>
      <c r="I1129" s="71"/>
    </row>
    <row r="1130" spans="1:9" ht="18" x14ac:dyDescent="0.4">
      <c r="A1130" s="190"/>
      <c r="B1130" s="269" t="s">
        <v>644</v>
      </c>
      <c r="C1130" s="15"/>
      <c r="D1130" s="91">
        <v>31912500</v>
      </c>
      <c r="E1130" s="218" t="s">
        <v>525</v>
      </c>
      <c r="F1130" s="70"/>
      <c r="G1130" s="71">
        <v>2000000</v>
      </c>
      <c r="H1130" s="70"/>
      <c r="I1130" s="136">
        <v>2000000</v>
      </c>
    </row>
    <row r="1131" spans="1:9" ht="36" x14ac:dyDescent="0.4">
      <c r="A1131" s="219">
        <v>22020700</v>
      </c>
      <c r="B1131" s="220"/>
      <c r="C1131" s="18"/>
      <c r="D1131" s="220"/>
      <c r="E1131" s="153" t="s">
        <v>235</v>
      </c>
      <c r="F1131" s="70"/>
      <c r="G1131" s="254"/>
      <c r="H1131" s="70"/>
      <c r="I1131" s="254"/>
    </row>
    <row r="1132" spans="1:9" ht="20.25" customHeight="1" x14ac:dyDescent="0.4">
      <c r="A1132" s="190">
        <v>22020708</v>
      </c>
      <c r="B1132" s="269" t="s">
        <v>644</v>
      </c>
      <c r="C1132" s="15"/>
      <c r="D1132" s="91">
        <v>31912500</v>
      </c>
      <c r="E1132" s="129" t="s">
        <v>239</v>
      </c>
      <c r="F1132" s="70">
        <v>1580000</v>
      </c>
      <c r="G1132" s="254">
        <v>2000000</v>
      </c>
      <c r="H1132" s="70">
        <v>1020000</v>
      </c>
      <c r="I1132" s="254">
        <v>2000000</v>
      </c>
    </row>
    <row r="1133" spans="1:9" ht="18" x14ac:dyDescent="0.4">
      <c r="A1133" s="190">
        <v>22020711</v>
      </c>
      <c r="B1133" s="269"/>
      <c r="C1133" s="15"/>
      <c r="D1133" s="91"/>
      <c r="E1133" s="796" t="s">
        <v>839</v>
      </c>
      <c r="F1133" s="70"/>
      <c r="G1133" s="254"/>
      <c r="H1133" s="70"/>
      <c r="I1133" s="254">
        <v>6000000</v>
      </c>
    </row>
    <row r="1134" spans="1:9" ht="18" x14ac:dyDescent="0.4">
      <c r="A1134" s="219">
        <v>22020800</v>
      </c>
      <c r="B1134" s="220"/>
      <c r="C1134" s="18"/>
      <c r="D1134" s="220"/>
      <c r="E1134" s="158" t="s">
        <v>426</v>
      </c>
      <c r="F1134" s="135"/>
      <c r="G1134" s="254"/>
      <c r="H1134" s="135"/>
      <c r="I1134" s="254"/>
    </row>
    <row r="1135" spans="1:9" ht="18" x14ac:dyDescent="0.4">
      <c r="A1135" s="190">
        <v>22020801</v>
      </c>
      <c r="B1135" s="269" t="s">
        <v>644</v>
      </c>
      <c r="C1135" s="15"/>
      <c r="D1135" s="91">
        <v>31912500</v>
      </c>
      <c r="E1135" s="129" t="s">
        <v>241</v>
      </c>
      <c r="F1135" s="70">
        <v>2000000</v>
      </c>
      <c r="G1135" s="254">
        <v>1500000</v>
      </c>
      <c r="H1135" s="70">
        <v>1000000</v>
      </c>
      <c r="I1135" s="254">
        <v>1500000</v>
      </c>
    </row>
    <row r="1136" spans="1:9" ht="18" x14ac:dyDescent="0.4">
      <c r="A1136" s="190">
        <v>22020803</v>
      </c>
      <c r="B1136" s="269" t="s">
        <v>644</v>
      </c>
      <c r="C1136" s="15"/>
      <c r="D1136" s="91">
        <v>31912500</v>
      </c>
      <c r="E1136" s="129" t="s">
        <v>427</v>
      </c>
      <c r="F1136" s="70"/>
      <c r="G1136" s="296"/>
      <c r="H1136" s="70"/>
      <c r="I1136" s="296"/>
    </row>
    <row r="1137" spans="1:9" ht="18" x14ac:dyDescent="0.4">
      <c r="A1137" s="219">
        <v>22021000</v>
      </c>
      <c r="B1137" s="220"/>
      <c r="C1137" s="18"/>
      <c r="D1137" s="220"/>
      <c r="E1137" s="153" t="s">
        <v>246</v>
      </c>
      <c r="F1137" s="70"/>
      <c r="G1137" s="71"/>
      <c r="H1137" s="70"/>
      <c r="I1137" s="71"/>
    </row>
    <row r="1138" spans="1:9" ht="18" x14ac:dyDescent="0.4">
      <c r="A1138" s="190">
        <v>22021017</v>
      </c>
      <c r="B1138" s="269"/>
      <c r="C1138" s="6"/>
      <c r="D1138" s="91"/>
      <c r="E1138" s="129" t="s">
        <v>259</v>
      </c>
      <c r="F1138" s="70">
        <v>10449000</v>
      </c>
      <c r="G1138" s="71">
        <v>50000000</v>
      </c>
      <c r="H1138" s="70">
        <v>17784736.32</v>
      </c>
      <c r="I1138" s="71">
        <v>50000000</v>
      </c>
    </row>
    <row r="1139" spans="1:9" ht="18" x14ac:dyDescent="0.4">
      <c r="A1139" s="37">
        <v>22021004</v>
      </c>
      <c r="B1139" s="269"/>
      <c r="C1139" s="6"/>
      <c r="D1139" s="91"/>
      <c r="E1139" s="181" t="s">
        <v>251</v>
      </c>
      <c r="F1139" s="70"/>
      <c r="G1139" s="71"/>
      <c r="H1139" s="70"/>
      <c r="I1139" s="71"/>
    </row>
    <row r="1140" spans="1:9" ht="18" x14ac:dyDescent="0.4">
      <c r="A1140" s="219">
        <v>22040100</v>
      </c>
      <c r="B1140" s="220"/>
      <c r="C1140" s="18"/>
      <c r="D1140" s="220"/>
      <c r="E1140" s="153" t="s">
        <v>262</v>
      </c>
      <c r="F1140" s="70"/>
      <c r="G1140" s="95"/>
      <c r="H1140" s="70"/>
      <c r="I1140" s="95"/>
    </row>
    <row r="1141" spans="1:9" ht="36" x14ac:dyDescent="0.4">
      <c r="A1141" s="297">
        <v>22040109</v>
      </c>
      <c r="B1141" s="269" t="s">
        <v>644</v>
      </c>
      <c r="C1141" s="15"/>
      <c r="D1141" s="91">
        <v>31912500</v>
      </c>
      <c r="E1141" s="129" t="s">
        <v>663</v>
      </c>
      <c r="F1141" s="94"/>
      <c r="G1141" s="105">
        <v>22000000</v>
      </c>
      <c r="H1141" s="94"/>
      <c r="I1141" s="105">
        <v>22000000</v>
      </c>
    </row>
    <row r="1142" spans="1:9" s="175" customFormat="1" ht="18" x14ac:dyDescent="0.35">
      <c r="A1142" s="219"/>
      <c r="B1142" s="220"/>
      <c r="C1142" s="18"/>
      <c r="D1142" s="220"/>
      <c r="E1142" s="158" t="s">
        <v>164</v>
      </c>
      <c r="F1142" s="135">
        <f>SUM(F1095:F1117)</f>
        <v>318213513.74249995</v>
      </c>
      <c r="G1142" s="135">
        <f>SUM(G1095:G1119)</f>
        <v>755565301.42147505</v>
      </c>
      <c r="H1142" s="135">
        <f>SUM(H1095:H1117)</f>
        <v>350061648.90110618</v>
      </c>
      <c r="I1142" s="135">
        <f>SUM(I1095:I1119)</f>
        <v>746386308.46154881</v>
      </c>
    </row>
    <row r="1143" spans="1:9" ht="18.5" thickBot="1" x14ac:dyDescent="0.45">
      <c r="A1143" s="194"/>
      <c r="B1143" s="195"/>
      <c r="C1143" s="10"/>
      <c r="D1143" s="195"/>
      <c r="E1143" s="196" t="s">
        <v>203</v>
      </c>
      <c r="F1143" s="234">
        <f>SUM(F1122:F1141)</f>
        <v>37706500</v>
      </c>
      <c r="G1143" s="234">
        <f>SUM(G1122:G1141)</f>
        <v>129500000</v>
      </c>
      <c r="H1143" s="234">
        <f>SUM(H1122:H1141)</f>
        <v>31579136.32</v>
      </c>
      <c r="I1143" s="234">
        <f>SUM(I1122:I1141)</f>
        <v>185500000</v>
      </c>
    </row>
    <row r="1144" spans="1:9" ht="18.5" thickBot="1" x14ac:dyDescent="0.45">
      <c r="A1144" s="8"/>
      <c r="B1144" s="250"/>
      <c r="C1144" s="24"/>
      <c r="D1144" s="250"/>
      <c r="E1144" s="262" t="s">
        <v>296</v>
      </c>
      <c r="F1144" s="182">
        <f>F1142+F1143</f>
        <v>355920013.74249995</v>
      </c>
      <c r="G1144" s="182">
        <f>G1142+G1143</f>
        <v>885065301.42147505</v>
      </c>
      <c r="H1144" s="182">
        <f>H1142+H1143</f>
        <v>381640785.22110617</v>
      </c>
      <c r="I1144" s="182">
        <f>I1142+I1143</f>
        <v>931886308.46154881</v>
      </c>
    </row>
    <row r="1145" spans="1:9" ht="20.25" customHeight="1" x14ac:dyDescent="0.45">
      <c r="A1145" s="918" t="s">
        <v>845</v>
      </c>
      <c r="B1145" s="919"/>
      <c r="C1145" s="919"/>
      <c r="D1145" s="919"/>
      <c r="E1145" s="919"/>
      <c r="F1145" s="919"/>
      <c r="G1145" s="919"/>
      <c r="H1145" s="919"/>
      <c r="I1145" s="920"/>
    </row>
    <row r="1146" spans="1:9" ht="18" x14ac:dyDescent="0.4">
      <c r="A1146" s="909" t="s">
        <v>485</v>
      </c>
      <c r="B1146" s="910"/>
      <c r="C1146" s="910"/>
      <c r="D1146" s="910"/>
      <c r="E1146" s="910"/>
      <c r="F1146" s="910"/>
      <c r="G1146" s="910"/>
      <c r="H1146" s="910"/>
      <c r="I1146" s="911"/>
    </row>
    <row r="1147" spans="1:9" ht="22.5" x14ac:dyDescent="0.45">
      <c r="A1147" s="912" t="s">
        <v>952</v>
      </c>
      <c r="B1147" s="913"/>
      <c r="C1147" s="913"/>
      <c r="D1147" s="913"/>
      <c r="E1147" s="913"/>
      <c r="F1147" s="913"/>
      <c r="G1147" s="913"/>
      <c r="H1147" s="913"/>
      <c r="I1147" s="914"/>
    </row>
    <row r="1148" spans="1:9" ht="20.5" thickBot="1" x14ac:dyDescent="0.45">
      <c r="A1148" s="915" t="s">
        <v>279</v>
      </c>
      <c r="B1148" s="916"/>
      <c r="C1148" s="916"/>
      <c r="D1148" s="916"/>
      <c r="E1148" s="916"/>
      <c r="F1148" s="916"/>
      <c r="G1148" s="916"/>
      <c r="H1148" s="916"/>
      <c r="I1148" s="917"/>
    </row>
    <row r="1149" spans="1:9" ht="18.75" customHeight="1" thickBot="1" x14ac:dyDescent="0.45">
      <c r="A1149" s="927" t="s">
        <v>401</v>
      </c>
      <c r="B1149" s="928"/>
      <c r="C1149" s="928"/>
      <c r="D1149" s="928"/>
      <c r="E1149" s="928"/>
      <c r="F1149" s="928"/>
      <c r="G1149" s="928"/>
      <c r="H1149" s="928"/>
      <c r="I1149" s="929"/>
    </row>
    <row r="1150" spans="1:9" ht="36.5" thickBot="1" x14ac:dyDescent="0.45">
      <c r="A1150" s="4" t="s">
        <v>692</v>
      </c>
      <c r="B1150" s="80" t="s">
        <v>456</v>
      </c>
      <c r="C1150" s="4" t="s">
        <v>452</v>
      </c>
      <c r="D1150" s="80" t="s">
        <v>455</v>
      </c>
      <c r="E1150" s="185" t="s">
        <v>1</v>
      </c>
      <c r="F1150" s="80" t="s">
        <v>853</v>
      </c>
      <c r="G1150" s="80" t="s">
        <v>883</v>
      </c>
      <c r="H1150" s="80" t="s">
        <v>884</v>
      </c>
      <c r="I1150" s="80" t="s">
        <v>957</v>
      </c>
    </row>
    <row r="1151" spans="1:9" s="175" customFormat="1" ht="18" x14ac:dyDescent="0.35">
      <c r="A1151" s="298" t="s">
        <v>486</v>
      </c>
      <c r="B1151" s="269" t="s">
        <v>644</v>
      </c>
      <c r="C1151" s="15"/>
      <c r="D1151" s="91">
        <v>31912500</v>
      </c>
      <c r="E1151" s="188" t="s">
        <v>379</v>
      </c>
      <c r="F1151" s="189">
        <f>F1224</f>
        <v>41447033.085000001</v>
      </c>
      <c r="G1151" s="189">
        <f>G1224</f>
        <v>176316961.22219002</v>
      </c>
      <c r="H1151" s="189">
        <f>H1224</f>
        <v>45382606.086642504</v>
      </c>
      <c r="I1151" s="189">
        <f>I1224</f>
        <v>170145909.53001189</v>
      </c>
    </row>
    <row r="1152" spans="1:9" ht="28" customHeight="1" x14ac:dyDescent="0.4">
      <c r="A1152" s="299">
        <v>21500100102</v>
      </c>
      <c r="B1152" s="269" t="s">
        <v>644</v>
      </c>
      <c r="C1152" s="15"/>
      <c r="D1152" s="91">
        <v>31912500</v>
      </c>
      <c r="E1152" s="129" t="s">
        <v>380</v>
      </c>
      <c r="F1152" s="191">
        <f>F1280</f>
        <v>7994475.4350000005</v>
      </c>
      <c r="G1152" s="191">
        <f>G1280</f>
        <v>22645376.912385002</v>
      </c>
      <c r="H1152" s="191">
        <f>H1280</f>
        <v>8055071.7110124994</v>
      </c>
      <c r="I1152" s="191">
        <f>I1280</f>
        <v>20444672.217508849</v>
      </c>
    </row>
    <row r="1153" spans="1:14" ht="28" customHeight="1" x14ac:dyDescent="0.4">
      <c r="A1153" s="299">
        <v>21500100103</v>
      </c>
      <c r="B1153" s="269" t="s">
        <v>644</v>
      </c>
      <c r="C1153" s="15"/>
      <c r="D1153" s="91">
        <v>31912500</v>
      </c>
      <c r="E1153" s="129" t="s">
        <v>381</v>
      </c>
      <c r="F1153" s="191">
        <f>F1317</f>
        <v>21002671.48</v>
      </c>
      <c r="G1153" s="191">
        <f>G1317</f>
        <v>108867559.20272</v>
      </c>
      <c r="H1153" s="191">
        <f>H1317</f>
        <v>21395775.604539998</v>
      </c>
      <c r="I1153" s="191">
        <f>I1317</f>
        <v>54507911.147447199</v>
      </c>
    </row>
    <row r="1154" spans="1:14" ht="28" customHeight="1" x14ac:dyDescent="0.4">
      <c r="A1154" s="299">
        <v>21500100104</v>
      </c>
      <c r="B1154" s="269" t="s">
        <v>644</v>
      </c>
      <c r="C1154" s="15"/>
      <c r="D1154" s="91">
        <v>31912500</v>
      </c>
      <c r="E1154" s="129" t="s">
        <v>382</v>
      </c>
      <c r="F1154" s="191">
        <f>F1368</f>
        <v>4458990.7450000001</v>
      </c>
      <c r="G1154" s="191">
        <f>G1368</f>
        <v>12088444.99343</v>
      </c>
      <c r="H1154" s="191">
        <f>H1368</f>
        <v>3105542.0300725</v>
      </c>
      <c r="I1154" s="191">
        <f>I1368</f>
        <v>8913383.2671642993</v>
      </c>
    </row>
    <row r="1155" spans="1:14" ht="28" customHeight="1" thickBot="1" x14ac:dyDescent="0.45">
      <c r="A1155" s="300"/>
      <c r="B1155" s="195"/>
      <c r="C1155" s="10"/>
      <c r="D1155" s="195"/>
      <c r="E1155" s="138"/>
      <c r="F1155" s="285"/>
      <c r="G1155" s="285"/>
      <c r="H1155" s="285"/>
      <c r="I1155" s="285"/>
    </row>
    <row r="1156" spans="1:14" ht="28" customHeight="1" thickBot="1" x14ac:dyDescent="0.45">
      <c r="A1156" s="24"/>
      <c r="B1156" s="250"/>
      <c r="C1156" s="24"/>
      <c r="D1156" s="250"/>
      <c r="E1156" s="173" t="s">
        <v>296</v>
      </c>
      <c r="F1156" s="199">
        <f>SUM(F1151:F1155)</f>
        <v>74903170.745000005</v>
      </c>
      <c r="G1156" s="199">
        <f>SUM(G1151:G1155)</f>
        <v>319918342.33072501</v>
      </c>
      <c r="H1156" s="199">
        <f>SUM(H1151:H1155)</f>
        <v>77938995.432267502</v>
      </c>
      <c r="I1156" s="199">
        <f>SUM(I1151:I1155)</f>
        <v>254011876.16213223</v>
      </c>
    </row>
    <row r="1157" spans="1:14" s="197" customFormat="1" ht="28" customHeight="1" thickBot="1" x14ac:dyDescent="0.45">
      <c r="A1157" s="930" t="s">
        <v>504</v>
      </c>
      <c r="B1157" s="931"/>
      <c r="C1157" s="931"/>
      <c r="D1157" s="931"/>
      <c r="E1157" s="931"/>
      <c r="F1157" s="931"/>
      <c r="G1157" s="931"/>
      <c r="H1157" s="931"/>
      <c r="I1157" s="932"/>
      <c r="J1157" s="301"/>
      <c r="K1157" s="302"/>
      <c r="L1157" s="302"/>
      <c r="M1157" s="302"/>
      <c r="N1157" s="302"/>
    </row>
    <row r="1158" spans="1:14" ht="18" x14ac:dyDescent="0.4">
      <c r="A1158" s="303"/>
      <c r="B1158" s="193"/>
      <c r="C1158" s="9"/>
      <c r="D1158" s="193"/>
      <c r="E1158" s="157" t="s">
        <v>164</v>
      </c>
      <c r="F1158" s="200">
        <f t="shared" ref="F1158:I1159" si="41">F1222+F1278+F1315+F1366</f>
        <v>29656060.745000001</v>
      </c>
      <c r="G1158" s="200">
        <f t="shared" si="41"/>
        <v>88968342.330725014</v>
      </c>
      <c r="H1158" s="200">
        <f t="shared" si="41"/>
        <v>31102995.432267498</v>
      </c>
      <c r="I1158" s="200">
        <f t="shared" si="41"/>
        <v>73061876.162132248</v>
      </c>
    </row>
    <row r="1159" spans="1:14" ht="18.5" thickBot="1" x14ac:dyDescent="0.45">
      <c r="A1159" s="300"/>
      <c r="B1159" s="195"/>
      <c r="C1159" s="10"/>
      <c r="D1159" s="195"/>
      <c r="E1159" s="196" t="s">
        <v>203</v>
      </c>
      <c r="F1159" s="201">
        <f t="shared" si="41"/>
        <v>45247110</v>
      </c>
      <c r="G1159" s="201">
        <f t="shared" si="41"/>
        <v>230950000</v>
      </c>
      <c r="H1159" s="201">
        <f t="shared" si="41"/>
        <v>46836000</v>
      </c>
      <c r="I1159" s="201">
        <f t="shared" si="41"/>
        <v>180950000</v>
      </c>
    </row>
    <row r="1160" spans="1:14" ht="18.5" thickBot="1" x14ac:dyDescent="0.45">
      <c r="A1160" s="24"/>
      <c r="B1160" s="250"/>
      <c r="C1160" s="24"/>
      <c r="D1160" s="250"/>
      <c r="E1160" s="173" t="s">
        <v>296</v>
      </c>
      <c r="F1160" s="199">
        <f>F1158+F1159</f>
        <v>74903170.745000005</v>
      </c>
      <c r="G1160" s="199">
        <f>G1158+G1159</f>
        <v>319918342.33072501</v>
      </c>
      <c r="H1160" s="199">
        <f>H1158+H1159</f>
        <v>77938995.432267502</v>
      </c>
      <c r="I1160" s="199">
        <f>I1158+I1159</f>
        <v>254011876.16213226</v>
      </c>
    </row>
    <row r="1161" spans="1:14" ht="22.5" x14ac:dyDescent="0.45">
      <c r="A1161" s="918" t="s">
        <v>845</v>
      </c>
      <c r="B1161" s="919"/>
      <c r="C1161" s="919"/>
      <c r="D1161" s="919"/>
      <c r="E1161" s="919"/>
      <c r="F1161" s="919"/>
      <c r="G1161" s="919"/>
      <c r="H1161" s="919"/>
      <c r="I1161" s="920"/>
    </row>
    <row r="1162" spans="1:14" ht="18" x14ac:dyDescent="0.4">
      <c r="A1162" s="909" t="s">
        <v>485</v>
      </c>
      <c r="B1162" s="910"/>
      <c r="C1162" s="910"/>
      <c r="D1162" s="910"/>
      <c r="E1162" s="910"/>
      <c r="F1162" s="910"/>
      <c r="G1162" s="910"/>
      <c r="H1162" s="910"/>
      <c r="I1162" s="911"/>
    </row>
    <row r="1163" spans="1:14" ht="22.5" x14ac:dyDescent="0.45">
      <c r="A1163" s="912" t="s">
        <v>952</v>
      </c>
      <c r="B1163" s="913"/>
      <c r="C1163" s="913"/>
      <c r="D1163" s="913"/>
      <c r="E1163" s="913"/>
      <c r="F1163" s="913"/>
      <c r="G1163" s="913"/>
      <c r="H1163" s="913"/>
      <c r="I1163" s="914"/>
    </row>
    <row r="1164" spans="1:14" ht="20.5" thickBot="1" x14ac:dyDescent="0.45">
      <c r="A1164" s="915" t="s">
        <v>279</v>
      </c>
      <c r="B1164" s="916"/>
      <c r="C1164" s="916"/>
      <c r="D1164" s="916"/>
      <c r="E1164" s="916"/>
      <c r="F1164" s="916"/>
      <c r="G1164" s="916"/>
      <c r="H1164" s="916"/>
      <c r="I1164" s="917"/>
    </row>
    <row r="1165" spans="1:14" ht="18.75" customHeight="1" thickBot="1" x14ac:dyDescent="0.45">
      <c r="A1165" s="906" t="s">
        <v>402</v>
      </c>
      <c r="B1165" s="907"/>
      <c r="C1165" s="907"/>
      <c r="D1165" s="907"/>
      <c r="E1165" s="907"/>
      <c r="F1165" s="907"/>
      <c r="G1165" s="907"/>
      <c r="H1165" s="907"/>
      <c r="I1165" s="908"/>
    </row>
    <row r="1166" spans="1:14" ht="27.75" customHeight="1" thickBot="1" x14ac:dyDescent="0.45">
      <c r="A1166" s="4" t="s">
        <v>463</v>
      </c>
      <c r="B1166" s="286" t="s">
        <v>456</v>
      </c>
      <c r="C1166" s="4" t="s">
        <v>452</v>
      </c>
      <c r="D1166" s="286" t="s">
        <v>455</v>
      </c>
      <c r="E1166" s="185" t="s">
        <v>1</v>
      </c>
      <c r="F1166" s="80" t="s">
        <v>853</v>
      </c>
      <c r="G1166" s="80" t="s">
        <v>883</v>
      </c>
      <c r="H1166" s="80" t="s">
        <v>884</v>
      </c>
      <c r="I1166" s="80" t="s">
        <v>957</v>
      </c>
    </row>
    <row r="1167" spans="1:14" ht="63.75" customHeight="1" x14ac:dyDescent="0.4">
      <c r="A1167" s="304">
        <v>20000000</v>
      </c>
      <c r="B1167" s="228"/>
      <c r="C1167" s="20"/>
      <c r="D1167" s="228"/>
      <c r="E1167" s="111" t="s">
        <v>163</v>
      </c>
      <c r="F1167" s="229"/>
      <c r="G1167" s="229"/>
      <c r="H1167" s="229"/>
      <c r="I1167" s="230"/>
    </row>
    <row r="1168" spans="1:14" ht="18" x14ac:dyDescent="0.4">
      <c r="A1168" s="305">
        <v>21000000</v>
      </c>
      <c r="B1168" s="207"/>
      <c r="C1168" s="14"/>
      <c r="D1168" s="207"/>
      <c r="E1168" s="84" t="s">
        <v>164</v>
      </c>
      <c r="F1168" s="208"/>
      <c r="G1168" s="208"/>
      <c r="H1168" s="208"/>
      <c r="I1168" s="209"/>
    </row>
    <row r="1169" spans="1:9" ht="18" x14ac:dyDescent="0.4">
      <c r="A1169" s="305">
        <v>21010000</v>
      </c>
      <c r="B1169" s="207"/>
      <c r="C1169" s="14"/>
      <c r="D1169" s="207"/>
      <c r="E1169" s="84" t="s">
        <v>165</v>
      </c>
      <c r="F1169" s="208"/>
      <c r="G1169" s="208"/>
      <c r="H1169" s="208"/>
      <c r="I1169" s="209"/>
    </row>
    <row r="1170" spans="1:9" ht="18" x14ac:dyDescent="0.4">
      <c r="A1170" s="306">
        <v>21010103</v>
      </c>
      <c r="B1170" s="269" t="s">
        <v>644</v>
      </c>
      <c r="C1170" s="15"/>
      <c r="D1170" s="91">
        <v>31912500</v>
      </c>
      <c r="E1170" s="92" t="s">
        <v>167</v>
      </c>
      <c r="F1170" s="71">
        <v>2514911.04</v>
      </c>
      <c r="G1170" s="71">
        <v>3556084.21056</v>
      </c>
      <c r="H1170" s="209">
        <f>G1170/12*9</f>
        <v>2667063.1579199997</v>
      </c>
      <c r="I1170" s="71">
        <f>G1170+(G1170/100*1)</f>
        <v>3591645.0526656001</v>
      </c>
    </row>
    <row r="1171" spans="1:9" ht="18" x14ac:dyDescent="0.4">
      <c r="A1171" s="306">
        <v>21010104</v>
      </c>
      <c r="B1171" s="269" t="s">
        <v>644</v>
      </c>
      <c r="C1171" s="15"/>
      <c r="D1171" s="91">
        <v>31912500</v>
      </c>
      <c r="E1171" s="92" t="s">
        <v>168</v>
      </c>
      <c r="F1171" s="71">
        <v>3125746.3650000002</v>
      </c>
      <c r="G1171" s="71">
        <v>4419805.3601099998</v>
      </c>
      <c r="H1171" s="209">
        <f t="shared" ref="H1171:H1198" si="42">G1171/12*9</f>
        <v>3314854.0200824998</v>
      </c>
      <c r="I1171" s="71">
        <f t="shared" ref="I1171:I1198" si="43">G1171+(G1171/100*1)</f>
        <v>4464003.4137110999</v>
      </c>
    </row>
    <row r="1172" spans="1:9" ht="18" x14ac:dyDescent="0.4">
      <c r="A1172" s="306">
        <v>21010105</v>
      </c>
      <c r="B1172" s="269" t="s">
        <v>644</v>
      </c>
      <c r="C1172" s="15"/>
      <c r="D1172" s="91">
        <v>31912500</v>
      </c>
      <c r="E1172" s="92" t="s">
        <v>169</v>
      </c>
      <c r="F1172" s="71">
        <v>1274883</v>
      </c>
      <c r="G1172" s="71">
        <v>1802684.5619999999</v>
      </c>
      <c r="H1172" s="209">
        <f t="shared" si="42"/>
        <v>1352013.4214999999</v>
      </c>
      <c r="I1172" s="71">
        <f t="shared" si="43"/>
        <v>1820711.40762</v>
      </c>
    </row>
    <row r="1173" spans="1:9" ht="18" x14ac:dyDescent="0.4">
      <c r="A1173" s="210">
        <v>21010106</v>
      </c>
      <c r="B1173" s="269"/>
      <c r="C1173" s="15"/>
      <c r="D1173" s="91"/>
      <c r="E1173" s="92" t="s">
        <v>170</v>
      </c>
      <c r="F1173" s="71">
        <v>0</v>
      </c>
      <c r="G1173" s="71">
        <v>0</v>
      </c>
      <c r="H1173" s="209">
        <f t="shared" si="42"/>
        <v>0</v>
      </c>
      <c r="I1173" s="71">
        <f t="shared" si="43"/>
        <v>0</v>
      </c>
    </row>
    <row r="1174" spans="1:9" ht="18" x14ac:dyDescent="0.4">
      <c r="A1174" s="231"/>
      <c r="B1174" s="269"/>
      <c r="C1174" s="15"/>
      <c r="D1174" s="91"/>
      <c r="E1174" s="129" t="s">
        <v>680</v>
      </c>
      <c r="F1174" s="71">
        <v>0</v>
      </c>
      <c r="G1174" s="71">
        <v>10853486.439999999</v>
      </c>
      <c r="H1174" s="209">
        <v>0</v>
      </c>
      <c r="I1174" s="755">
        <v>9120000</v>
      </c>
    </row>
    <row r="1175" spans="1:9" ht="18" x14ac:dyDescent="0.4">
      <c r="A1175" s="305">
        <v>21020300</v>
      </c>
      <c r="B1175" s="207"/>
      <c r="C1175" s="14"/>
      <c r="D1175" s="207"/>
      <c r="E1175" s="84" t="s">
        <v>192</v>
      </c>
      <c r="F1175" s="71">
        <v>0</v>
      </c>
      <c r="G1175" s="71">
        <v>0</v>
      </c>
      <c r="H1175" s="209">
        <f t="shared" si="42"/>
        <v>0</v>
      </c>
      <c r="I1175" s="71">
        <f t="shared" si="43"/>
        <v>0</v>
      </c>
    </row>
    <row r="1176" spans="1:9" ht="21.75" customHeight="1" x14ac:dyDescent="0.4">
      <c r="A1176" s="306">
        <v>21020301</v>
      </c>
      <c r="B1176" s="269" t="s">
        <v>644</v>
      </c>
      <c r="C1176" s="15"/>
      <c r="D1176" s="91">
        <v>31912500</v>
      </c>
      <c r="E1176" s="129" t="s">
        <v>177</v>
      </c>
      <c r="F1176" s="71">
        <v>880218.86249999993</v>
      </c>
      <c r="G1176" s="71">
        <v>1244629.4715749999</v>
      </c>
      <c r="H1176" s="209">
        <f t="shared" si="42"/>
        <v>933472.10368124989</v>
      </c>
      <c r="I1176" s="71">
        <f t="shared" si="43"/>
        <v>1257075.7662907499</v>
      </c>
    </row>
    <row r="1177" spans="1:9" ht="18" x14ac:dyDescent="0.4">
      <c r="A1177" s="306">
        <v>21020302</v>
      </c>
      <c r="B1177" s="269" t="s">
        <v>644</v>
      </c>
      <c r="C1177" s="15"/>
      <c r="D1177" s="91">
        <v>31912500</v>
      </c>
      <c r="E1177" s="129" t="s">
        <v>178</v>
      </c>
      <c r="F1177" s="71">
        <v>502982.20499999996</v>
      </c>
      <c r="G1177" s="71">
        <v>711216.83786999993</v>
      </c>
      <c r="H1177" s="209">
        <f t="shared" si="42"/>
        <v>533412.62840249995</v>
      </c>
      <c r="I1177" s="71">
        <f t="shared" si="43"/>
        <v>718329.00624869997</v>
      </c>
    </row>
    <row r="1178" spans="1:9" ht="18" x14ac:dyDescent="0.4">
      <c r="A1178" s="306">
        <v>21020303</v>
      </c>
      <c r="B1178" s="269" t="s">
        <v>644</v>
      </c>
      <c r="C1178" s="15"/>
      <c r="D1178" s="91">
        <v>31912500</v>
      </c>
      <c r="E1178" s="129" t="s">
        <v>179</v>
      </c>
      <c r="F1178" s="71">
        <v>28350</v>
      </c>
      <c r="G1178" s="71">
        <v>40086.9</v>
      </c>
      <c r="H1178" s="209">
        <f t="shared" si="42"/>
        <v>30065.175000000003</v>
      </c>
      <c r="I1178" s="71">
        <f t="shared" si="43"/>
        <v>40487.769</v>
      </c>
    </row>
    <row r="1179" spans="1:9" ht="18" x14ac:dyDescent="0.4">
      <c r="A1179" s="306">
        <v>21020304</v>
      </c>
      <c r="B1179" s="269" t="s">
        <v>644</v>
      </c>
      <c r="C1179" s="15"/>
      <c r="D1179" s="91">
        <v>31912500</v>
      </c>
      <c r="E1179" s="129" t="s">
        <v>180</v>
      </c>
      <c r="F1179" s="71">
        <v>125745.55499999999</v>
      </c>
      <c r="G1179" s="71">
        <v>177804.21476999999</v>
      </c>
      <c r="H1179" s="209">
        <f t="shared" si="42"/>
        <v>133353.1610775</v>
      </c>
      <c r="I1179" s="71">
        <f t="shared" si="43"/>
        <v>179582.2569177</v>
      </c>
    </row>
    <row r="1180" spans="1:9" ht="18" x14ac:dyDescent="0.4">
      <c r="A1180" s="306" t="s">
        <v>526</v>
      </c>
      <c r="B1180" s="269"/>
      <c r="C1180" s="15"/>
      <c r="D1180" s="91"/>
      <c r="E1180" s="129" t="s">
        <v>183</v>
      </c>
      <c r="F1180" s="71">
        <v>0</v>
      </c>
      <c r="G1180" s="71">
        <v>0</v>
      </c>
      <c r="H1180" s="209">
        <f t="shared" si="42"/>
        <v>0</v>
      </c>
      <c r="I1180" s="71">
        <f t="shared" si="43"/>
        <v>0</v>
      </c>
    </row>
    <row r="1181" spans="1:9" ht="18" x14ac:dyDescent="0.4">
      <c r="A1181" s="306">
        <v>21020315</v>
      </c>
      <c r="B1181" s="269" t="s">
        <v>644</v>
      </c>
      <c r="C1181" s="15"/>
      <c r="D1181" s="91">
        <v>31912500</v>
      </c>
      <c r="E1181" s="129" t="s">
        <v>186</v>
      </c>
      <c r="F1181" s="71">
        <v>209745.66</v>
      </c>
      <c r="G1181" s="71">
        <v>296580.36323999998</v>
      </c>
      <c r="H1181" s="209">
        <f t="shared" si="42"/>
        <v>222435.27242999998</v>
      </c>
      <c r="I1181" s="71">
        <f t="shared" si="43"/>
        <v>299546.16687239998</v>
      </c>
    </row>
    <row r="1182" spans="1:9" ht="18" x14ac:dyDescent="0.4">
      <c r="A1182" s="210">
        <v>21020314</v>
      </c>
      <c r="B1182" s="269" t="s">
        <v>644</v>
      </c>
      <c r="C1182" s="15"/>
      <c r="D1182" s="91">
        <v>31912500</v>
      </c>
      <c r="E1182" s="129" t="s">
        <v>517</v>
      </c>
      <c r="F1182" s="71">
        <v>17010</v>
      </c>
      <c r="G1182" s="71">
        <v>24052.14</v>
      </c>
      <c r="H1182" s="209">
        <f t="shared" si="42"/>
        <v>18039.105</v>
      </c>
      <c r="I1182" s="71">
        <f t="shared" si="43"/>
        <v>24292.661400000001</v>
      </c>
    </row>
    <row r="1183" spans="1:9" ht="18" x14ac:dyDescent="0.4">
      <c r="A1183" s="210">
        <v>21020305</v>
      </c>
      <c r="B1183" s="269" t="s">
        <v>644</v>
      </c>
      <c r="C1183" s="15"/>
      <c r="D1183" s="91">
        <v>31912500</v>
      </c>
      <c r="E1183" s="129" t="s">
        <v>518</v>
      </c>
      <c r="F1183" s="71">
        <v>319330.86</v>
      </c>
      <c r="G1183" s="71">
        <v>451533.83603999997</v>
      </c>
      <c r="H1183" s="209">
        <f t="shared" si="42"/>
        <v>338650.37702999997</v>
      </c>
      <c r="I1183" s="71">
        <f t="shared" si="43"/>
        <v>456049.17440039996</v>
      </c>
    </row>
    <row r="1184" spans="1:9" ht="18" x14ac:dyDescent="0.4">
      <c r="A1184" s="210">
        <v>21020306</v>
      </c>
      <c r="B1184" s="269" t="s">
        <v>644</v>
      </c>
      <c r="C1184" s="15"/>
      <c r="D1184" s="91">
        <v>31912500</v>
      </c>
      <c r="E1184" s="129" t="s">
        <v>519</v>
      </c>
      <c r="F1184" s="71">
        <v>357534.27</v>
      </c>
      <c r="G1184" s="71">
        <v>505553.45778</v>
      </c>
      <c r="H1184" s="209">
        <f t="shared" si="42"/>
        <v>379165.09333499998</v>
      </c>
      <c r="I1184" s="71">
        <f t="shared" si="43"/>
        <v>510608.99235780002</v>
      </c>
    </row>
    <row r="1185" spans="1:9" ht="18" x14ac:dyDescent="0.4">
      <c r="A1185" s="305">
        <v>21020400</v>
      </c>
      <c r="B1185" s="207"/>
      <c r="C1185" s="14"/>
      <c r="D1185" s="207"/>
      <c r="E1185" s="84" t="s">
        <v>193</v>
      </c>
      <c r="F1185" s="71">
        <v>0</v>
      </c>
      <c r="G1185" s="71">
        <v>0</v>
      </c>
      <c r="H1185" s="209">
        <f t="shared" si="42"/>
        <v>0</v>
      </c>
      <c r="I1185" s="71">
        <f t="shared" si="43"/>
        <v>0</v>
      </c>
    </row>
    <row r="1186" spans="1:9" ht="18" x14ac:dyDescent="0.4">
      <c r="A1186" s="306">
        <v>21020401</v>
      </c>
      <c r="B1186" s="269" t="s">
        <v>644</v>
      </c>
      <c r="C1186" s="15"/>
      <c r="D1186" s="91">
        <v>31912500</v>
      </c>
      <c r="E1186" s="129" t="s">
        <v>177</v>
      </c>
      <c r="F1186" s="71">
        <v>1094011.23</v>
      </c>
      <c r="G1186" s="71">
        <v>1546931.8792199998</v>
      </c>
      <c r="H1186" s="209">
        <f t="shared" si="42"/>
        <v>1160198.9094149999</v>
      </c>
      <c r="I1186" s="71">
        <f t="shared" si="43"/>
        <v>1562401.1980121997</v>
      </c>
    </row>
    <row r="1187" spans="1:9" ht="18" x14ac:dyDescent="0.4">
      <c r="A1187" s="306">
        <v>21020402</v>
      </c>
      <c r="B1187" s="269" t="s">
        <v>644</v>
      </c>
      <c r="C1187" s="15"/>
      <c r="D1187" s="91">
        <v>31912500</v>
      </c>
      <c r="E1187" s="129" t="s">
        <v>178</v>
      </c>
      <c r="F1187" s="71">
        <v>625149.27</v>
      </c>
      <c r="G1187" s="71">
        <v>883961.06778000004</v>
      </c>
      <c r="H1187" s="209">
        <f t="shared" si="42"/>
        <v>662970.800835</v>
      </c>
      <c r="I1187" s="71">
        <f t="shared" si="43"/>
        <v>892800.67845780007</v>
      </c>
    </row>
    <row r="1188" spans="1:9" ht="18" x14ac:dyDescent="0.4">
      <c r="A1188" s="306">
        <v>21020403</v>
      </c>
      <c r="B1188" s="269" t="s">
        <v>644</v>
      </c>
      <c r="C1188" s="15"/>
      <c r="D1188" s="91">
        <v>31912500</v>
      </c>
      <c r="E1188" s="129" t="s">
        <v>179</v>
      </c>
      <c r="F1188" s="71">
        <v>59940</v>
      </c>
      <c r="G1188" s="71">
        <v>84755.16</v>
      </c>
      <c r="H1188" s="209">
        <f t="shared" si="42"/>
        <v>63566.37</v>
      </c>
      <c r="I1188" s="71">
        <f t="shared" si="43"/>
        <v>85602.71160000001</v>
      </c>
    </row>
    <row r="1189" spans="1:9" ht="18" x14ac:dyDescent="0.4">
      <c r="A1189" s="306">
        <v>21020404</v>
      </c>
      <c r="B1189" s="269" t="s">
        <v>644</v>
      </c>
      <c r="C1189" s="15"/>
      <c r="D1189" s="91">
        <v>31912500</v>
      </c>
      <c r="E1189" s="129" t="s">
        <v>180</v>
      </c>
      <c r="F1189" s="71">
        <v>156287.3175</v>
      </c>
      <c r="G1189" s="71">
        <v>220990.26694500001</v>
      </c>
      <c r="H1189" s="209">
        <f t="shared" si="42"/>
        <v>165742.70020875</v>
      </c>
      <c r="I1189" s="71">
        <f t="shared" si="43"/>
        <v>223200.16961445002</v>
      </c>
    </row>
    <row r="1190" spans="1:9" ht="18" x14ac:dyDescent="0.4">
      <c r="A1190" s="306">
        <v>21020412</v>
      </c>
      <c r="B1190" s="269"/>
      <c r="C1190" s="15"/>
      <c r="D1190" s="91"/>
      <c r="E1190" s="129" t="s">
        <v>183</v>
      </c>
      <c r="F1190" s="71">
        <v>0</v>
      </c>
      <c r="G1190" s="71">
        <v>0</v>
      </c>
      <c r="H1190" s="209">
        <f t="shared" si="42"/>
        <v>0</v>
      </c>
      <c r="I1190" s="71">
        <f t="shared" si="43"/>
        <v>0</v>
      </c>
    </row>
    <row r="1191" spans="1:9" ht="18" x14ac:dyDescent="0.4">
      <c r="A1191" s="306">
        <v>21020415</v>
      </c>
      <c r="B1191" s="269" t="s">
        <v>644</v>
      </c>
      <c r="C1191" s="15"/>
      <c r="D1191" s="91">
        <v>31912500</v>
      </c>
      <c r="E1191" s="129" t="s">
        <v>186</v>
      </c>
      <c r="F1191" s="71">
        <v>336287.61</v>
      </c>
      <c r="G1191" s="71">
        <v>475510.68053999997</v>
      </c>
      <c r="H1191" s="209">
        <f t="shared" si="42"/>
        <v>356633.01040500001</v>
      </c>
      <c r="I1191" s="71">
        <f t="shared" si="43"/>
        <v>480265.78734539996</v>
      </c>
    </row>
    <row r="1192" spans="1:9" ht="18" x14ac:dyDescent="0.4">
      <c r="A1192" s="305">
        <v>21020500</v>
      </c>
      <c r="B1192" s="207"/>
      <c r="C1192" s="14"/>
      <c r="D1192" s="207"/>
      <c r="E1192" s="84" t="s">
        <v>194</v>
      </c>
      <c r="F1192" s="71">
        <v>0</v>
      </c>
      <c r="G1192" s="71">
        <v>0</v>
      </c>
      <c r="H1192" s="209">
        <f t="shared" si="42"/>
        <v>0</v>
      </c>
      <c r="I1192" s="71">
        <f t="shared" si="43"/>
        <v>0</v>
      </c>
    </row>
    <row r="1193" spans="1:9" ht="18" x14ac:dyDescent="0.4">
      <c r="A1193" s="306">
        <v>21020501</v>
      </c>
      <c r="B1193" s="269" t="s">
        <v>644</v>
      </c>
      <c r="C1193" s="15"/>
      <c r="D1193" s="91">
        <v>31912500</v>
      </c>
      <c r="E1193" s="129" t="s">
        <v>177</v>
      </c>
      <c r="F1193" s="71">
        <v>446209.05</v>
      </c>
      <c r="G1193" s="71">
        <v>630939.59669999999</v>
      </c>
      <c r="H1193" s="209">
        <f t="shared" si="42"/>
        <v>473204.69752499997</v>
      </c>
      <c r="I1193" s="71">
        <f t="shared" si="43"/>
        <v>637248.99266700004</v>
      </c>
    </row>
    <row r="1194" spans="1:9" ht="18" x14ac:dyDescent="0.4">
      <c r="A1194" s="307">
        <v>21020502</v>
      </c>
      <c r="B1194" s="269" t="s">
        <v>644</v>
      </c>
      <c r="C1194" s="15"/>
      <c r="D1194" s="91">
        <v>31912500</v>
      </c>
      <c r="E1194" s="129" t="s">
        <v>178</v>
      </c>
      <c r="F1194" s="71">
        <v>254976.6</v>
      </c>
      <c r="G1194" s="71">
        <v>360536.91239999997</v>
      </c>
      <c r="H1194" s="209">
        <f t="shared" si="42"/>
        <v>270402.68429999996</v>
      </c>
      <c r="I1194" s="71">
        <f t="shared" si="43"/>
        <v>364142.28152399999</v>
      </c>
    </row>
    <row r="1195" spans="1:9" ht="18" x14ac:dyDescent="0.4">
      <c r="A1195" s="307">
        <v>21020503</v>
      </c>
      <c r="B1195" s="269" t="s">
        <v>644</v>
      </c>
      <c r="C1195" s="15"/>
      <c r="D1195" s="91">
        <v>31912500</v>
      </c>
      <c r="E1195" s="129" t="s">
        <v>179</v>
      </c>
      <c r="F1195" s="71">
        <v>38070</v>
      </c>
      <c r="G1195" s="71">
        <v>53830.98</v>
      </c>
      <c r="H1195" s="209">
        <f t="shared" si="42"/>
        <v>40373.235000000001</v>
      </c>
      <c r="I1195" s="71">
        <f t="shared" si="43"/>
        <v>54369.289800000006</v>
      </c>
    </row>
    <row r="1196" spans="1:9" ht="18" x14ac:dyDescent="0.4">
      <c r="A1196" s="307">
        <v>21020504</v>
      </c>
      <c r="B1196" s="269" t="s">
        <v>644</v>
      </c>
      <c r="C1196" s="15"/>
      <c r="D1196" s="91">
        <v>31912500</v>
      </c>
      <c r="E1196" s="129" t="s">
        <v>180</v>
      </c>
      <c r="F1196" s="71">
        <v>63744.15</v>
      </c>
      <c r="G1196" s="71">
        <v>90134.228099999993</v>
      </c>
      <c r="H1196" s="209">
        <f t="shared" si="42"/>
        <v>67600.671074999991</v>
      </c>
      <c r="I1196" s="71">
        <f t="shared" si="43"/>
        <v>91035.570380999998</v>
      </c>
    </row>
    <row r="1197" spans="1:9" ht="18" x14ac:dyDescent="0.4">
      <c r="A1197" s="307">
        <v>21020512</v>
      </c>
      <c r="B1197" s="269"/>
      <c r="C1197" s="17"/>
      <c r="D1197" s="91"/>
      <c r="E1197" s="129" t="s">
        <v>183</v>
      </c>
      <c r="F1197" s="71">
        <v>0</v>
      </c>
      <c r="G1197" s="71">
        <v>0</v>
      </c>
      <c r="H1197" s="209">
        <f t="shared" si="42"/>
        <v>0</v>
      </c>
      <c r="I1197" s="71">
        <f t="shared" si="43"/>
        <v>0</v>
      </c>
    </row>
    <row r="1198" spans="1:9" ht="18" x14ac:dyDescent="0.4">
      <c r="A1198" s="307">
        <v>21020515</v>
      </c>
      <c r="B1198" s="269" t="s">
        <v>644</v>
      </c>
      <c r="C1198" s="15"/>
      <c r="D1198" s="91">
        <v>31912500</v>
      </c>
      <c r="E1198" s="129" t="s">
        <v>186</v>
      </c>
      <c r="F1198" s="71">
        <v>470900.04</v>
      </c>
      <c r="G1198" s="71">
        <v>665852.65656000003</v>
      </c>
      <c r="H1198" s="209">
        <f t="shared" si="42"/>
        <v>499389.49242000002</v>
      </c>
      <c r="I1198" s="71">
        <f t="shared" si="43"/>
        <v>672511.18312559999</v>
      </c>
    </row>
    <row r="1199" spans="1:9" ht="18" x14ac:dyDescent="0.4">
      <c r="A1199" s="308">
        <v>21020600</v>
      </c>
      <c r="B1199" s="215"/>
      <c r="C1199" s="16"/>
      <c r="D1199" s="215"/>
      <c r="E1199" s="84" t="s">
        <v>195</v>
      </c>
      <c r="F1199" s="70"/>
      <c r="G1199" s="71"/>
      <c r="H1199" s="70"/>
      <c r="I1199" s="71"/>
    </row>
    <row r="1200" spans="1:9" ht="18" x14ac:dyDescent="0.4">
      <c r="A1200" s="307">
        <v>21020605</v>
      </c>
      <c r="B1200" s="269"/>
      <c r="C1200" s="15"/>
      <c r="D1200" s="91"/>
      <c r="E1200" s="92" t="s">
        <v>198</v>
      </c>
      <c r="F1200" s="70"/>
      <c r="G1200" s="71"/>
      <c r="H1200" s="70"/>
      <c r="I1200" s="71"/>
    </row>
    <row r="1201" spans="1:9" ht="18" x14ac:dyDescent="0.4">
      <c r="A1201" s="219">
        <v>22010100</v>
      </c>
      <c r="B1201" s="269"/>
      <c r="C1201" s="18"/>
      <c r="D1201" s="220"/>
      <c r="E1201" s="153" t="s">
        <v>202</v>
      </c>
      <c r="F1201" s="70"/>
      <c r="G1201" s="71"/>
      <c r="H1201" s="70"/>
      <c r="I1201" s="71"/>
    </row>
    <row r="1202" spans="1:9" ht="18" x14ac:dyDescent="0.4">
      <c r="A1202" s="720">
        <v>22010100</v>
      </c>
      <c r="B1202" s="721" t="s">
        <v>784</v>
      </c>
      <c r="C1202" s="50"/>
      <c r="D1202" s="626"/>
      <c r="E1202" s="725" t="s">
        <v>878</v>
      </c>
      <c r="F1202" s="208"/>
      <c r="G1202" s="95">
        <v>4620000</v>
      </c>
      <c r="H1202" s="208">
        <v>380000</v>
      </c>
      <c r="I1202" s="95">
        <v>0</v>
      </c>
    </row>
    <row r="1203" spans="1:9" ht="18" x14ac:dyDescent="0.4">
      <c r="A1203" s="299">
        <v>22000000</v>
      </c>
      <c r="B1203" s="220"/>
      <c r="C1203" s="18"/>
      <c r="D1203" s="220"/>
      <c r="E1203" s="153" t="s">
        <v>201</v>
      </c>
      <c r="F1203" s="70"/>
      <c r="G1203" s="71"/>
      <c r="H1203" s="70"/>
      <c r="I1203" s="71"/>
    </row>
    <row r="1204" spans="1:9" ht="18" x14ac:dyDescent="0.4">
      <c r="A1204" s="299">
        <v>22020000</v>
      </c>
      <c r="B1204" s="220"/>
      <c r="C1204" s="18"/>
      <c r="D1204" s="220"/>
      <c r="E1204" s="153" t="s">
        <v>203</v>
      </c>
      <c r="F1204" s="70"/>
      <c r="G1204" s="71"/>
      <c r="H1204" s="70"/>
      <c r="I1204" s="71"/>
    </row>
    <row r="1205" spans="1:9" ht="18" x14ac:dyDescent="0.4">
      <c r="A1205" s="299">
        <v>22020100</v>
      </c>
      <c r="B1205" s="220"/>
      <c r="C1205" s="18"/>
      <c r="D1205" s="220"/>
      <c r="E1205" s="153" t="s">
        <v>204</v>
      </c>
      <c r="F1205" s="70"/>
      <c r="G1205" s="71"/>
      <c r="H1205" s="70"/>
      <c r="I1205" s="71"/>
    </row>
    <row r="1206" spans="1:9" ht="18" x14ac:dyDescent="0.4">
      <c r="A1206" s="37">
        <v>22020101</v>
      </c>
      <c r="B1206" s="269" t="s">
        <v>644</v>
      </c>
      <c r="C1206" s="15"/>
      <c r="D1206" s="91">
        <v>31912500</v>
      </c>
      <c r="E1206" s="290" t="s">
        <v>205</v>
      </c>
      <c r="F1206" s="76"/>
      <c r="G1206" s="71"/>
      <c r="H1206" s="76"/>
      <c r="I1206" s="71"/>
    </row>
    <row r="1207" spans="1:9" ht="18" x14ac:dyDescent="0.4">
      <c r="A1207" s="37">
        <v>22020102</v>
      </c>
      <c r="B1207" s="269"/>
      <c r="C1207" s="37"/>
      <c r="D1207" s="180"/>
      <c r="E1207" s="290" t="s">
        <v>206</v>
      </c>
      <c r="F1207" s="76"/>
      <c r="G1207" s="71">
        <v>100000</v>
      </c>
      <c r="H1207" s="76"/>
      <c r="I1207" s="71">
        <v>100000</v>
      </c>
    </row>
    <row r="1208" spans="1:9" ht="18" x14ac:dyDescent="0.4">
      <c r="A1208" s="37">
        <v>22020103</v>
      </c>
      <c r="B1208" s="269"/>
      <c r="C1208" s="37"/>
      <c r="D1208" s="180"/>
      <c r="E1208" s="290" t="s">
        <v>207</v>
      </c>
      <c r="F1208" s="76"/>
      <c r="G1208" s="71"/>
      <c r="H1208" s="76"/>
      <c r="I1208" s="71"/>
    </row>
    <row r="1209" spans="1:9" ht="18" x14ac:dyDescent="0.4">
      <c r="A1209" s="37">
        <v>22020104</v>
      </c>
      <c r="B1209" s="269"/>
      <c r="C1209" s="37"/>
      <c r="D1209" s="180"/>
      <c r="E1209" s="290" t="s">
        <v>208</v>
      </c>
      <c r="F1209" s="76"/>
      <c r="G1209" s="71"/>
      <c r="H1209" s="76"/>
      <c r="I1209" s="71"/>
    </row>
    <row r="1210" spans="1:9" ht="18" x14ac:dyDescent="0.4">
      <c r="A1210" s="299">
        <v>22020300</v>
      </c>
      <c r="B1210" s="269"/>
      <c r="C1210" s="18"/>
      <c r="D1210" s="220"/>
      <c r="E1210" s="153" t="s">
        <v>212</v>
      </c>
      <c r="F1210" s="76"/>
      <c r="G1210" s="71"/>
      <c r="H1210" s="76"/>
      <c r="I1210" s="71"/>
    </row>
    <row r="1211" spans="1:9" ht="18" x14ac:dyDescent="0.4">
      <c r="A1211" s="309">
        <v>22020311</v>
      </c>
      <c r="B1211" s="269" t="s">
        <v>644</v>
      </c>
      <c r="C1211" s="15"/>
      <c r="D1211" s="91">
        <v>31912500</v>
      </c>
      <c r="E1211" s="218" t="s">
        <v>220</v>
      </c>
      <c r="F1211" s="76">
        <v>17000000</v>
      </c>
      <c r="G1211" s="71">
        <v>90000000</v>
      </c>
      <c r="H1211" s="76">
        <v>11000000</v>
      </c>
      <c r="I1211" s="71">
        <v>90000000</v>
      </c>
    </row>
    <row r="1212" spans="1:9" ht="18" x14ac:dyDescent="0.4">
      <c r="A1212" s="309" t="s">
        <v>693</v>
      </c>
      <c r="B1212" s="269" t="s">
        <v>644</v>
      </c>
      <c r="C1212" s="15"/>
      <c r="D1212" s="91">
        <v>31912500</v>
      </c>
      <c r="E1212" s="218" t="s">
        <v>840</v>
      </c>
      <c r="F1212" s="76"/>
      <c r="G1212" s="71">
        <v>20000000</v>
      </c>
      <c r="H1212" s="76">
        <v>5070000</v>
      </c>
      <c r="I1212" s="71">
        <v>20000000</v>
      </c>
    </row>
    <row r="1213" spans="1:9" ht="18" x14ac:dyDescent="0.4">
      <c r="A1213" s="219">
        <v>22020500</v>
      </c>
      <c r="B1213" s="272"/>
      <c r="C1213" s="29"/>
      <c r="D1213" s="272"/>
      <c r="E1213" s="153" t="s">
        <v>229</v>
      </c>
      <c r="F1213" s="76"/>
      <c r="G1213" s="71"/>
      <c r="H1213" s="76"/>
      <c r="I1213" s="71"/>
    </row>
    <row r="1214" spans="1:9" ht="36" x14ac:dyDescent="0.4">
      <c r="A1214" s="190">
        <v>22020501</v>
      </c>
      <c r="B1214" s="269" t="s">
        <v>644</v>
      </c>
      <c r="C1214" s="30"/>
      <c r="D1214" s="91">
        <v>31912500</v>
      </c>
      <c r="E1214" s="218" t="s">
        <v>829</v>
      </c>
      <c r="F1214" s="76"/>
      <c r="G1214" s="71">
        <v>2500000</v>
      </c>
      <c r="H1214" s="76"/>
      <c r="I1214" s="71">
        <v>2500000</v>
      </c>
    </row>
    <row r="1215" spans="1:9" ht="36" x14ac:dyDescent="0.4">
      <c r="A1215" s="190">
        <v>22020502</v>
      </c>
      <c r="B1215" s="269" t="s">
        <v>644</v>
      </c>
      <c r="C1215" s="30"/>
      <c r="D1215" s="91">
        <v>31912500</v>
      </c>
      <c r="E1215" s="218" t="s">
        <v>830</v>
      </c>
      <c r="F1215" s="76"/>
      <c r="G1215" s="71">
        <v>10000000</v>
      </c>
      <c r="H1215" s="76">
        <v>6845000</v>
      </c>
      <c r="I1215" s="71">
        <v>10000000</v>
      </c>
    </row>
    <row r="1216" spans="1:9" ht="18" x14ac:dyDescent="0.4">
      <c r="A1216" s="299">
        <v>22020400</v>
      </c>
      <c r="B1216" s="220"/>
      <c r="C1216" s="18"/>
      <c r="D1216" s="220"/>
      <c r="E1216" s="153" t="s">
        <v>222</v>
      </c>
      <c r="F1216" s="76"/>
      <c r="G1216" s="71"/>
      <c r="H1216" s="76"/>
      <c r="I1216" s="71"/>
    </row>
    <row r="1217" spans="1:9" ht="18" x14ac:dyDescent="0.4">
      <c r="A1217" s="309">
        <v>22020401</v>
      </c>
      <c r="B1217" s="269" t="s">
        <v>644</v>
      </c>
      <c r="C1217" s="15"/>
      <c r="D1217" s="91">
        <v>31912500</v>
      </c>
      <c r="E1217" s="218" t="s">
        <v>223</v>
      </c>
      <c r="F1217" s="76">
        <v>175000</v>
      </c>
      <c r="G1217" s="71">
        <v>3000000</v>
      </c>
      <c r="H1217" s="76">
        <v>105000</v>
      </c>
      <c r="I1217" s="71">
        <v>3000000</v>
      </c>
    </row>
    <row r="1218" spans="1:9" ht="18" x14ac:dyDescent="0.4">
      <c r="A1218" s="299">
        <v>22020800</v>
      </c>
      <c r="B1218" s="220"/>
      <c r="C1218" s="18"/>
      <c r="D1218" s="220"/>
      <c r="E1218" s="153" t="s">
        <v>240</v>
      </c>
      <c r="F1218" s="76"/>
      <c r="G1218" s="71"/>
      <c r="H1218" s="76"/>
      <c r="I1218" s="71"/>
    </row>
    <row r="1219" spans="1:9" ht="18" x14ac:dyDescent="0.4">
      <c r="A1219" s="309">
        <v>22020803</v>
      </c>
      <c r="B1219" s="269" t="s">
        <v>644</v>
      </c>
      <c r="C1219" s="15"/>
      <c r="D1219" s="91">
        <v>31912500</v>
      </c>
      <c r="E1219" s="129" t="s">
        <v>427</v>
      </c>
      <c r="F1219" s="77">
        <v>890000</v>
      </c>
      <c r="G1219" s="78">
        <v>2000000</v>
      </c>
      <c r="H1219" s="77">
        <v>1030000</v>
      </c>
      <c r="I1219" s="78">
        <v>2000000</v>
      </c>
    </row>
    <row r="1220" spans="1:9" ht="18" x14ac:dyDescent="0.4">
      <c r="A1220" s="257">
        <v>220210</v>
      </c>
      <c r="B1220" s="292"/>
      <c r="C1220" s="38"/>
      <c r="D1220" s="179"/>
      <c r="E1220" s="258" t="s">
        <v>677</v>
      </c>
      <c r="F1220" s="76"/>
      <c r="G1220" s="70"/>
      <c r="H1220" s="76"/>
      <c r="I1220" s="70"/>
    </row>
    <row r="1221" spans="1:9" ht="18.5" thickBot="1" x14ac:dyDescent="0.45">
      <c r="A1221" s="317" t="s">
        <v>527</v>
      </c>
      <c r="B1221" s="420" t="s">
        <v>644</v>
      </c>
      <c r="C1221" s="422"/>
      <c r="D1221" s="331">
        <v>31912500</v>
      </c>
      <c r="E1221" s="138" t="s">
        <v>528</v>
      </c>
      <c r="F1221" s="77">
        <v>10480000</v>
      </c>
      <c r="G1221" s="75">
        <v>15000000</v>
      </c>
      <c r="H1221" s="77">
        <v>7650000</v>
      </c>
      <c r="I1221" s="75">
        <v>15000000</v>
      </c>
    </row>
    <row r="1222" spans="1:9" ht="18.5" thickBot="1" x14ac:dyDescent="0.45">
      <c r="A1222" s="471"/>
      <c r="B1222" s="451"/>
      <c r="C1222" s="452"/>
      <c r="D1222" s="451"/>
      <c r="E1222" s="466" t="s">
        <v>164</v>
      </c>
      <c r="F1222" s="468">
        <f>SUM(F1170:F1200)</f>
        <v>12902033.084999999</v>
      </c>
      <c r="G1222" s="468">
        <f>SUM(G1170:G1202)</f>
        <v>33716961.222190008</v>
      </c>
      <c r="H1222" s="468">
        <f>SUM(H1170:H1200)</f>
        <v>13682606.0866425</v>
      </c>
      <c r="I1222" s="468">
        <f>SUM(I1170:I1202)</f>
        <v>27545909.5300119</v>
      </c>
    </row>
    <row r="1223" spans="1:9" ht="18.5" thickBot="1" x14ac:dyDescent="0.45">
      <c r="A1223" s="470"/>
      <c r="B1223" s="446"/>
      <c r="C1223" s="447"/>
      <c r="D1223" s="446"/>
      <c r="E1223" s="464" t="s">
        <v>203</v>
      </c>
      <c r="F1223" s="465">
        <f>SUM(F1206:F1221)</f>
        <v>28545000</v>
      </c>
      <c r="G1223" s="465">
        <f>SUM(G1206:G1221)</f>
        <v>142600000</v>
      </c>
      <c r="H1223" s="465">
        <f>SUM(H1206:H1221)</f>
        <v>31700000</v>
      </c>
      <c r="I1223" s="465">
        <f>SUM(I1206:I1221)</f>
        <v>142600000</v>
      </c>
    </row>
    <row r="1224" spans="1:9" ht="18.5" thickBot="1" x14ac:dyDescent="0.45">
      <c r="A1224" s="310"/>
      <c r="B1224" s="223"/>
      <c r="C1224" s="32"/>
      <c r="D1224" s="224"/>
      <c r="E1224" s="173" t="s">
        <v>296</v>
      </c>
      <c r="F1224" s="278">
        <f>F1222+F1223</f>
        <v>41447033.085000001</v>
      </c>
      <c r="G1224" s="278">
        <f>G1222+G1223</f>
        <v>176316961.22219002</v>
      </c>
      <c r="H1224" s="278">
        <f>H1222+H1223</f>
        <v>45382606.086642504</v>
      </c>
      <c r="I1224" s="278">
        <f>I1222+I1223</f>
        <v>170145909.53001189</v>
      </c>
    </row>
    <row r="1225" spans="1:9" ht="22.5" x14ac:dyDescent="0.45">
      <c r="A1225" s="918" t="s">
        <v>845</v>
      </c>
      <c r="B1225" s="919"/>
      <c r="C1225" s="919"/>
      <c r="D1225" s="919"/>
      <c r="E1225" s="919"/>
      <c r="F1225" s="919"/>
      <c r="G1225" s="919"/>
      <c r="H1225" s="919"/>
      <c r="I1225" s="920"/>
    </row>
    <row r="1226" spans="1:9" ht="18" x14ac:dyDescent="0.4">
      <c r="A1226" s="909" t="s">
        <v>485</v>
      </c>
      <c r="B1226" s="910"/>
      <c r="C1226" s="910"/>
      <c r="D1226" s="910"/>
      <c r="E1226" s="910"/>
      <c r="F1226" s="910"/>
      <c r="G1226" s="910"/>
      <c r="H1226" s="910"/>
      <c r="I1226" s="911"/>
    </row>
    <row r="1227" spans="1:9" ht="22.5" x14ac:dyDescent="0.45">
      <c r="A1227" s="912" t="s">
        <v>952</v>
      </c>
      <c r="B1227" s="913"/>
      <c r="C1227" s="913"/>
      <c r="D1227" s="913"/>
      <c r="E1227" s="913"/>
      <c r="F1227" s="913"/>
      <c r="G1227" s="913"/>
      <c r="H1227" s="913"/>
      <c r="I1227" s="914"/>
    </row>
    <row r="1228" spans="1:9" ht="20.5" thickBot="1" x14ac:dyDescent="0.45">
      <c r="A1228" s="915" t="s">
        <v>279</v>
      </c>
      <c r="B1228" s="916"/>
      <c r="C1228" s="916"/>
      <c r="D1228" s="916"/>
      <c r="E1228" s="916"/>
      <c r="F1228" s="916"/>
      <c r="G1228" s="916"/>
      <c r="H1228" s="916"/>
      <c r="I1228" s="917"/>
    </row>
    <row r="1229" spans="1:9" ht="18.75" customHeight="1" thickBot="1" x14ac:dyDescent="0.45">
      <c r="A1229" s="933" t="s">
        <v>403</v>
      </c>
      <c r="B1229" s="934"/>
      <c r="C1229" s="934"/>
      <c r="D1229" s="934"/>
      <c r="E1229" s="934"/>
      <c r="F1229" s="934"/>
      <c r="G1229" s="934"/>
      <c r="H1229" s="934"/>
      <c r="I1229" s="935"/>
    </row>
    <row r="1230" spans="1:9" ht="36.5" thickBot="1" x14ac:dyDescent="0.45">
      <c r="A1230" s="4" t="s">
        <v>463</v>
      </c>
      <c r="B1230" s="80" t="s">
        <v>456</v>
      </c>
      <c r="C1230" s="4" t="s">
        <v>452</v>
      </c>
      <c r="D1230" s="80" t="s">
        <v>455</v>
      </c>
      <c r="E1230" s="185" t="s">
        <v>1</v>
      </c>
      <c r="F1230" s="80" t="s">
        <v>853</v>
      </c>
      <c r="G1230" s="80" t="s">
        <v>883</v>
      </c>
      <c r="H1230" s="80" t="s">
        <v>884</v>
      </c>
      <c r="I1230" s="80" t="s">
        <v>957</v>
      </c>
    </row>
    <row r="1231" spans="1:9" s="175" customFormat="1" ht="37.5" customHeight="1" x14ac:dyDescent="0.35">
      <c r="A1231" s="304">
        <v>20000000</v>
      </c>
      <c r="B1231" s="228"/>
      <c r="C1231" s="20"/>
      <c r="D1231" s="228"/>
      <c r="E1231" s="111" t="s">
        <v>163</v>
      </c>
      <c r="F1231" s="229"/>
      <c r="G1231" s="229"/>
      <c r="H1231" s="229"/>
      <c r="I1231" s="230"/>
    </row>
    <row r="1232" spans="1:9" ht="18" x14ac:dyDescent="0.4">
      <c r="A1232" s="305">
        <v>21000000</v>
      </c>
      <c r="B1232" s="207"/>
      <c r="C1232" s="14"/>
      <c r="D1232" s="207"/>
      <c r="E1232" s="84" t="s">
        <v>164</v>
      </c>
      <c r="F1232" s="208"/>
      <c r="G1232" s="208"/>
      <c r="H1232" s="208"/>
      <c r="I1232" s="209"/>
    </row>
    <row r="1233" spans="1:9" ht="18" x14ac:dyDescent="0.4">
      <c r="A1233" s="305">
        <v>21010000</v>
      </c>
      <c r="B1233" s="207"/>
      <c r="C1233" s="14"/>
      <c r="D1233" s="207"/>
      <c r="E1233" s="84" t="s">
        <v>165</v>
      </c>
      <c r="F1233" s="208"/>
      <c r="G1233" s="208"/>
      <c r="H1233" s="208"/>
      <c r="I1233" s="209"/>
    </row>
    <row r="1234" spans="1:9" ht="18" x14ac:dyDescent="0.4">
      <c r="A1234" s="306">
        <v>21010103</v>
      </c>
      <c r="B1234" s="269"/>
      <c r="C1234" s="15"/>
      <c r="D1234" s="133"/>
      <c r="E1234" s="92" t="s">
        <v>167</v>
      </c>
      <c r="F1234" s="70">
        <v>0</v>
      </c>
      <c r="G1234" s="70"/>
      <c r="H1234" s="209">
        <f>G1234/12*10</f>
        <v>0</v>
      </c>
      <c r="I1234" s="71"/>
    </row>
    <row r="1235" spans="1:9" ht="18" x14ac:dyDescent="0.4">
      <c r="A1235" s="306">
        <v>21010104</v>
      </c>
      <c r="B1235" s="269"/>
      <c r="C1235" s="15"/>
      <c r="D1235" s="91"/>
      <c r="E1235" s="92" t="s">
        <v>168</v>
      </c>
      <c r="F1235" s="71"/>
      <c r="G1235" s="71"/>
      <c r="H1235" s="209"/>
      <c r="I1235" s="71"/>
    </row>
    <row r="1236" spans="1:9" ht="18" x14ac:dyDescent="0.4">
      <c r="A1236" s="306">
        <v>21010105</v>
      </c>
      <c r="B1236" s="269" t="s">
        <v>644</v>
      </c>
      <c r="C1236" s="15"/>
      <c r="D1236" s="91">
        <v>31912500</v>
      </c>
      <c r="E1236" s="92" t="s">
        <v>169</v>
      </c>
      <c r="F1236" s="71">
        <v>493825.11</v>
      </c>
      <c r="G1236" s="209">
        <v>698268.70554</v>
      </c>
      <c r="H1236" s="209">
        <f>G1236/12*9</f>
        <v>523701.529155</v>
      </c>
      <c r="I1236" s="71">
        <f>G1236+(G1236/100*1)</f>
        <v>705251.39259539999</v>
      </c>
    </row>
    <row r="1237" spans="1:9" ht="18" x14ac:dyDescent="0.4">
      <c r="A1237" s="210">
        <v>21010106</v>
      </c>
      <c r="B1237" s="269"/>
      <c r="C1237" s="15"/>
      <c r="D1237" s="91"/>
      <c r="E1237" s="92" t="s">
        <v>170</v>
      </c>
      <c r="F1237" s="71">
        <v>0</v>
      </c>
      <c r="G1237" s="209">
        <v>0</v>
      </c>
      <c r="H1237" s="209">
        <f t="shared" ref="H1237:H1263" si="44">G1237/12*9</f>
        <v>0</v>
      </c>
      <c r="I1237" s="71">
        <f t="shared" ref="I1237:I1262" si="45">G1237+(G1237/100*1)</f>
        <v>0</v>
      </c>
    </row>
    <row r="1238" spans="1:9" ht="18" x14ac:dyDescent="0.4">
      <c r="A1238" s="231"/>
      <c r="B1238" s="269"/>
      <c r="C1238" s="15"/>
      <c r="D1238" s="91"/>
      <c r="E1238" s="129" t="s">
        <v>680</v>
      </c>
      <c r="F1238" s="71">
        <v>0</v>
      </c>
      <c r="G1238" s="209">
        <v>2995206.4</v>
      </c>
      <c r="H1238" s="209"/>
      <c r="I1238" s="755">
        <v>2880000</v>
      </c>
    </row>
    <row r="1239" spans="1:9" ht="18" x14ac:dyDescent="0.4">
      <c r="A1239" s="305">
        <v>21020300</v>
      </c>
      <c r="B1239" s="207"/>
      <c r="C1239" s="14"/>
      <c r="D1239" s="207"/>
      <c r="E1239" s="84" t="s">
        <v>192</v>
      </c>
      <c r="F1239" s="71">
        <v>0</v>
      </c>
      <c r="G1239" s="209">
        <v>0</v>
      </c>
      <c r="H1239" s="209">
        <f t="shared" si="44"/>
        <v>0</v>
      </c>
      <c r="I1239" s="71">
        <f t="shared" si="45"/>
        <v>0</v>
      </c>
    </row>
    <row r="1240" spans="1:9" ht="20.25" customHeight="1" x14ac:dyDescent="0.4">
      <c r="A1240" s="306">
        <v>21020301</v>
      </c>
      <c r="B1240" s="269"/>
      <c r="C1240" s="15"/>
      <c r="D1240" s="91"/>
      <c r="E1240" s="129" t="s">
        <v>177</v>
      </c>
      <c r="F1240" s="71">
        <v>0</v>
      </c>
      <c r="G1240" s="209">
        <v>0</v>
      </c>
      <c r="H1240" s="209">
        <f t="shared" si="44"/>
        <v>0</v>
      </c>
      <c r="I1240" s="71">
        <f t="shared" si="45"/>
        <v>0</v>
      </c>
    </row>
    <row r="1241" spans="1:9" ht="18" x14ac:dyDescent="0.4">
      <c r="A1241" s="306">
        <v>21020302</v>
      </c>
      <c r="B1241" s="269"/>
      <c r="C1241" s="15"/>
      <c r="D1241" s="91"/>
      <c r="E1241" s="129" t="s">
        <v>178</v>
      </c>
      <c r="F1241" s="71">
        <v>0</v>
      </c>
      <c r="G1241" s="209">
        <v>0</v>
      </c>
      <c r="H1241" s="209">
        <f t="shared" si="44"/>
        <v>0</v>
      </c>
      <c r="I1241" s="71">
        <f t="shared" si="45"/>
        <v>0</v>
      </c>
    </row>
    <row r="1242" spans="1:9" ht="18" x14ac:dyDescent="0.4">
      <c r="A1242" s="306">
        <v>21020303</v>
      </c>
      <c r="B1242" s="269"/>
      <c r="C1242" s="15"/>
      <c r="D1242" s="91"/>
      <c r="E1242" s="129" t="s">
        <v>179</v>
      </c>
      <c r="F1242" s="71">
        <v>0</v>
      </c>
      <c r="G1242" s="209">
        <v>0</v>
      </c>
      <c r="H1242" s="209">
        <f t="shared" si="44"/>
        <v>0</v>
      </c>
      <c r="I1242" s="71">
        <f t="shared" si="45"/>
        <v>0</v>
      </c>
    </row>
    <row r="1243" spans="1:9" ht="18" x14ac:dyDescent="0.4">
      <c r="A1243" s="306">
        <v>21020304</v>
      </c>
      <c r="B1243" s="269"/>
      <c r="C1243" s="15"/>
      <c r="D1243" s="91"/>
      <c r="E1243" s="129" t="s">
        <v>180</v>
      </c>
      <c r="F1243" s="71">
        <v>0</v>
      </c>
      <c r="G1243" s="209">
        <v>0</v>
      </c>
      <c r="H1243" s="209">
        <f t="shared" si="44"/>
        <v>0</v>
      </c>
      <c r="I1243" s="71">
        <f t="shared" si="45"/>
        <v>0</v>
      </c>
    </row>
    <row r="1244" spans="1:9" ht="18" x14ac:dyDescent="0.4">
      <c r="A1244" s="306">
        <v>21020312</v>
      </c>
      <c r="B1244" s="269"/>
      <c r="C1244" s="15"/>
      <c r="D1244" s="91"/>
      <c r="E1244" s="129" t="s">
        <v>183</v>
      </c>
      <c r="F1244" s="71">
        <v>0</v>
      </c>
      <c r="G1244" s="209">
        <v>0</v>
      </c>
      <c r="H1244" s="209">
        <f t="shared" si="44"/>
        <v>0</v>
      </c>
      <c r="I1244" s="71">
        <f t="shared" si="45"/>
        <v>0</v>
      </c>
    </row>
    <row r="1245" spans="1:9" ht="18" x14ac:dyDescent="0.4">
      <c r="A1245" s="306">
        <v>21020315</v>
      </c>
      <c r="B1245" s="269"/>
      <c r="C1245" s="15"/>
      <c r="D1245" s="91"/>
      <c r="E1245" s="129" t="s">
        <v>186</v>
      </c>
      <c r="F1245" s="71">
        <v>0</v>
      </c>
      <c r="G1245" s="209">
        <v>0</v>
      </c>
      <c r="H1245" s="209">
        <f t="shared" si="44"/>
        <v>0</v>
      </c>
      <c r="I1245" s="71">
        <f t="shared" si="45"/>
        <v>0</v>
      </c>
    </row>
    <row r="1246" spans="1:9" ht="18" x14ac:dyDescent="0.4">
      <c r="A1246" s="210">
        <v>21020314</v>
      </c>
      <c r="B1246" s="269"/>
      <c r="C1246" s="15"/>
      <c r="D1246" s="91"/>
      <c r="E1246" s="129" t="s">
        <v>517</v>
      </c>
      <c r="F1246" s="71">
        <v>0</v>
      </c>
      <c r="G1246" s="209">
        <v>0</v>
      </c>
      <c r="H1246" s="209">
        <f t="shared" si="44"/>
        <v>0</v>
      </c>
      <c r="I1246" s="71">
        <f t="shared" si="45"/>
        <v>0</v>
      </c>
    </row>
    <row r="1247" spans="1:9" ht="18" x14ac:dyDescent="0.4">
      <c r="A1247" s="210">
        <v>21020305</v>
      </c>
      <c r="B1247" s="269"/>
      <c r="C1247" s="15"/>
      <c r="D1247" s="91"/>
      <c r="E1247" s="129" t="s">
        <v>518</v>
      </c>
      <c r="F1247" s="71">
        <v>0</v>
      </c>
      <c r="G1247" s="209">
        <v>0</v>
      </c>
      <c r="H1247" s="209">
        <f t="shared" si="44"/>
        <v>0</v>
      </c>
      <c r="I1247" s="71">
        <f t="shared" si="45"/>
        <v>0</v>
      </c>
    </row>
    <row r="1248" spans="1:9" ht="18" x14ac:dyDescent="0.4">
      <c r="A1248" s="210">
        <v>21020306</v>
      </c>
      <c r="B1248" s="269"/>
      <c r="C1248" s="15"/>
      <c r="D1248" s="91"/>
      <c r="E1248" s="129" t="s">
        <v>519</v>
      </c>
      <c r="F1248" s="71">
        <v>0</v>
      </c>
      <c r="G1248" s="209">
        <v>0</v>
      </c>
      <c r="H1248" s="209">
        <f t="shared" si="44"/>
        <v>0</v>
      </c>
      <c r="I1248" s="71">
        <f t="shared" si="45"/>
        <v>0</v>
      </c>
    </row>
    <row r="1249" spans="1:9" ht="18" x14ac:dyDescent="0.4">
      <c r="A1249" s="305">
        <v>21020400</v>
      </c>
      <c r="B1249" s="207"/>
      <c r="C1249" s="14"/>
      <c r="D1249" s="207"/>
      <c r="E1249" s="84" t="s">
        <v>193</v>
      </c>
      <c r="F1249" s="71">
        <v>0</v>
      </c>
      <c r="G1249" s="209">
        <v>0</v>
      </c>
      <c r="H1249" s="209">
        <f t="shared" si="44"/>
        <v>0</v>
      </c>
      <c r="I1249" s="71">
        <f t="shared" si="45"/>
        <v>0</v>
      </c>
    </row>
    <row r="1250" spans="1:9" ht="18" x14ac:dyDescent="0.4">
      <c r="A1250" s="306">
        <v>21020401</v>
      </c>
      <c r="B1250" s="269"/>
      <c r="C1250" s="15"/>
      <c r="D1250" s="91"/>
      <c r="E1250" s="129" t="s">
        <v>177</v>
      </c>
      <c r="F1250" s="71">
        <v>128988.87750000002</v>
      </c>
      <c r="G1250" s="209"/>
      <c r="H1250" s="209">
        <f t="shared" si="44"/>
        <v>0</v>
      </c>
      <c r="I1250" s="71"/>
    </row>
    <row r="1251" spans="1:9" ht="18" x14ac:dyDescent="0.4">
      <c r="A1251" s="306">
        <v>21020402</v>
      </c>
      <c r="B1251" s="269"/>
      <c r="C1251" s="15"/>
      <c r="D1251" s="91"/>
      <c r="E1251" s="129" t="s">
        <v>178</v>
      </c>
      <c r="F1251" s="71">
        <v>73707.930000000008</v>
      </c>
      <c r="G1251" s="209"/>
      <c r="H1251" s="209">
        <f t="shared" si="44"/>
        <v>0</v>
      </c>
      <c r="I1251" s="71"/>
    </row>
    <row r="1252" spans="1:9" ht="18" x14ac:dyDescent="0.4">
      <c r="A1252" s="306">
        <v>21020403</v>
      </c>
      <c r="B1252" s="269"/>
      <c r="C1252" s="15"/>
      <c r="D1252" s="91"/>
      <c r="E1252" s="129" t="s">
        <v>179</v>
      </c>
      <c r="F1252" s="71">
        <v>9720</v>
      </c>
      <c r="G1252" s="209"/>
      <c r="H1252" s="209">
        <f t="shared" si="44"/>
        <v>0</v>
      </c>
      <c r="I1252" s="71"/>
    </row>
    <row r="1253" spans="1:9" ht="18" x14ac:dyDescent="0.4">
      <c r="A1253" s="306">
        <v>21020404</v>
      </c>
      <c r="B1253" s="269"/>
      <c r="C1253" s="15"/>
      <c r="D1253" s="91"/>
      <c r="E1253" s="129" t="s">
        <v>180</v>
      </c>
      <c r="F1253" s="71">
        <v>18426.982500000002</v>
      </c>
      <c r="G1253" s="209"/>
      <c r="H1253" s="209">
        <f t="shared" si="44"/>
        <v>0</v>
      </c>
      <c r="I1253" s="71"/>
    </row>
    <row r="1254" spans="1:9" ht="18" x14ac:dyDescent="0.4">
      <c r="A1254" s="306" t="s">
        <v>529</v>
      </c>
      <c r="B1254" s="269"/>
      <c r="C1254" s="15"/>
      <c r="D1254" s="91"/>
      <c r="E1254" s="129" t="s">
        <v>183</v>
      </c>
      <c r="F1254" s="71">
        <v>0</v>
      </c>
      <c r="G1254" s="209"/>
      <c r="H1254" s="209">
        <f t="shared" si="44"/>
        <v>0</v>
      </c>
      <c r="I1254" s="71"/>
    </row>
    <row r="1255" spans="1:9" ht="18" x14ac:dyDescent="0.4">
      <c r="A1255" s="306">
        <v>21020415</v>
      </c>
      <c r="B1255" s="269"/>
      <c r="C1255" s="15"/>
      <c r="D1255" s="91"/>
      <c r="E1255" s="129" t="s">
        <v>186</v>
      </c>
      <c r="F1255" s="71">
        <v>94113.72</v>
      </c>
      <c r="G1255" s="209"/>
      <c r="H1255" s="209">
        <f t="shared" si="44"/>
        <v>0</v>
      </c>
      <c r="I1255" s="71"/>
    </row>
    <row r="1256" spans="1:9" ht="18" x14ac:dyDescent="0.4">
      <c r="A1256" s="305">
        <v>21020500</v>
      </c>
      <c r="B1256" s="207"/>
      <c r="C1256" s="14"/>
      <c r="D1256" s="207"/>
      <c r="E1256" s="84" t="s">
        <v>194</v>
      </c>
      <c r="F1256" s="71">
        <v>0</v>
      </c>
      <c r="G1256" s="209">
        <v>0</v>
      </c>
      <c r="H1256" s="209">
        <f t="shared" si="44"/>
        <v>0</v>
      </c>
      <c r="I1256" s="71">
        <f t="shared" si="45"/>
        <v>0</v>
      </c>
    </row>
    <row r="1257" spans="1:9" ht="18" x14ac:dyDescent="0.4">
      <c r="A1257" s="306">
        <v>21020501</v>
      </c>
      <c r="B1257" s="269" t="s">
        <v>644</v>
      </c>
      <c r="C1257" s="15"/>
      <c r="D1257" s="91">
        <v>31912500</v>
      </c>
      <c r="E1257" s="129" t="s">
        <v>177</v>
      </c>
      <c r="F1257" s="71">
        <v>172838.82</v>
      </c>
      <c r="G1257" s="209">
        <v>244394.09148</v>
      </c>
      <c r="H1257" s="209">
        <f t="shared" si="44"/>
        <v>183295.56860999999</v>
      </c>
      <c r="I1257" s="71">
        <f t="shared" si="45"/>
        <v>246838.03239480002</v>
      </c>
    </row>
    <row r="1258" spans="1:9" ht="18" x14ac:dyDescent="0.4">
      <c r="A1258" s="307">
        <v>21020502</v>
      </c>
      <c r="B1258" s="269" t="s">
        <v>644</v>
      </c>
      <c r="C1258" s="15"/>
      <c r="D1258" s="91">
        <v>31912500</v>
      </c>
      <c r="E1258" s="129" t="s">
        <v>178</v>
      </c>
      <c r="F1258" s="71">
        <v>98765.025000000009</v>
      </c>
      <c r="G1258" s="209">
        <v>139653.74535000001</v>
      </c>
      <c r="H1258" s="209">
        <f t="shared" si="44"/>
        <v>104740.30901250002</v>
      </c>
      <c r="I1258" s="71">
        <f t="shared" si="45"/>
        <v>141050.28280350001</v>
      </c>
    </row>
    <row r="1259" spans="1:9" ht="18" x14ac:dyDescent="0.4">
      <c r="A1259" s="307">
        <v>21020503</v>
      </c>
      <c r="B1259" s="269" t="s">
        <v>644</v>
      </c>
      <c r="C1259" s="15"/>
      <c r="D1259" s="91">
        <v>31912500</v>
      </c>
      <c r="E1259" s="129" t="s">
        <v>179</v>
      </c>
      <c r="F1259" s="71">
        <v>16200</v>
      </c>
      <c r="G1259" s="209">
        <v>22906.799999999999</v>
      </c>
      <c r="H1259" s="209">
        <f t="shared" si="44"/>
        <v>17180.099999999999</v>
      </c>
      <c r="I1259" s="71">
        <f t="shared" si="45"/>
        <v>23135.867999999999</v>
      </c>
    </row>
    <row r="1260" spans="1:9" ht="18" x14ac:dyDescent="0.4">
      <c r="A1260" s="307">
        <v>21020504</v>
      </c>
      <c r="B1260" s="269" t="s">
        <v>644</v>
      </c>
      <c r="C1260" s="15"/>
      <c r="D1260" s="91">
        <v>31912500</v>
      </c>
      <c r="E1260" s="129" t="s">
        <v>180</v>
      </c>
      <c r="F1260" s="71">
        <v>43628.9</v>
      </c>
      <c r="G1260" s="503">
        <v>34913.431035000001</v>
      </c>
      <c r="H1260" s="503">
        <v>43628.9</v>
      </c>
      <c r="I1260" s="71">
        <f t="shared" si="45"/>
        <v>35262.565345349998</v>
      </c>
    </row>
    <row r="1261" spans="1:9" ht="18" x14ac:dyDescent="0.4">
      <c r="A1261" s="307" t="s">
        <v>529</v>
      </c>
      <c r="B1261" s="269"/>
      <c r="C1261" s="15"/>
      <c r="D1261" s="91"/>
      <c r="E1261" s="129" t="s">
        <v>183</v>
      </c>
      <c r="F1261" s="71">
        <v>0</v>
      </c>
      <c r="G1261" s="209">
        <v>0</v>
      </c>
      <c r="H1261" s="209">
        <f t="shared" si="44"/>
        <v>0</v>
      </c>
      <c r="I1261" s="71">
        <f t="shared" si="45"/>
        <v>0</v>
      </c>
    </row>
    <row r="1262" spans="1:9" ht="18" x14ac:dyDescent="0.4">
      <c r="A1262" s="307">
        <v>21020515</v>
      </c>
      <c r="B1262" s="269" t="s">
        <v>644</v>
      </c>
      <c r="C1262" s="15"/>
      <c r="D1262" s="91">
        <v>31912500</v>
      </c>
      <c r="E1262" s="129" t="s">
        <v>186</v>
      </c>
      <c r="F1262" s="71">
        <v>219260.07</v>
      </c>
      <c r="G1262" s="209">
        <v>310033.73898000002</v>
      </c>
      <c r="H1262" s="209">
        <f t="shared" si="44"/>
        <v>232525.30423500002</v>
      </c>
      <c r="I1262" s="71">
        <f t="shared" si="45"/>
        <v>313134.07636980002</v>
      </c>
    </row>
    <row r="1263" spans="1:9" ht="18" x14ac:dyDescent="0.4">
      <c r="A1263" s="308">
        <v>21020600</v>
      </c>
      <c r="B1263" s="215"/>
      <c r="C1263" s="16"/>
      <c r="D1263" s="215"/>
      <c r="E1263" s="84" t="s">
        <v>195</v>
      </c>
      <c r="F1263" s="71">
        <v>0</v>
      </c>
      <c r="G1263" s="71"/>
      <c r="H1263" s="209">
        <f t="shared" si="44"/>
        <v>0</v>
      </c>
      <c r="I1263" s="71"/>
    </row>
    <row r="1264" spans="1:9" ht="18" x14ac:dyDescent="0.4">
      <c r="A1264" s="307">
        <v>21020605</v>
      </c>
      <c r="B1264" s="269"/>
      <c r="C1264" s="15"/>
      <c r="D1264" s="91"/>
      <c r="E1264" s="92" t="s">
        <v>198</v>
      </c>
      <c r="F1264" s="70"/>
      <c r="G1264" s="71"/>
      <c r="H1264" s="70"/>
      <c r="I1264" s="71"/>
    </row>
    <row r="1265" spans="1:9" ht="18" x14ac:dyDescent="0.4">
      <c r="A1265" s="219">
        <v>22010100</v>
      </c>
      <c r="B1265" s="269"/>
      <c r="C1265" s="18"/>
      <c r="D1265" s="220"/>
      <c r="E1265" s="153" t="s">
        <v>202</v>
      </c>
      <c r="F1265" s="70"/>
      <c r="G1265" s="71"/>
      <c r="H1265" s="70"/>
      <c r="I1265" s="71"/>
    </row>
    <row r="1266" spans="1:9" ht="18" x14ac:dyDescent="0.4">
      <c r="A1266" s="720">
        <v>22010100</v>
      </c>
      <c r="B1266" s="721" t="s">
        <v>784</v>
      </c>
      <c r="C1266" s="50"/>
      <c r="D1266" s="626"/>
      <c r="E1266" s="725" t="s">
        <v>878</v>
      </c>
      <c r="F1266" s="723"/>
      <c r="G1266" s="95">
        <v>2100000</v>
      </c>
      <c r="H1266" s="208">
        <v>120000</v>
      </c>
      <c r="I1266" s="95">
        <v>0</v>
      </c>
    </row>
    <row r="1267" spans="1:9" ht="18" x14ac:dyDescent="0.4">
      <c r="A1267" s="299">
        <v>22000000</v>
      </c>
      <c r="B1267" s="220"/>
      <c r="C1267" s="18"/>
      <c r="D1267" s="220"/>
      <c r="E1267" s="153" t="s">
        <v>201</v>
      </c>
      <c r="F1267" s="70"/>
      <c r="G1267" s="71"/>
      <c r="H1267" s="70"/>
      <c r="I1267" s="71"/>
    </row>
    <row r="1268" spans="1:9" ht="18" x14ac:dyDescent="0.4">
      <c r="A1268" s="299">
        <v>22020100</v>
      </c>
      <c r="B1268" s="220"/>
      <c r="C1268" s="18"/>
      <c r="D1268" s="220"/>
      <c r="E1268" s="153" t="s">
        <v>204</v>
      </c>
      <c r="F1268" s="70"/>
      <c r="G1268" s="71"/>
      <c r="H1268" s="70"/>
      <c r="I1268" s="71"/>
    </row>
    <row r="1269" spans="1:9" ht="18" x14ac:dyDescent="0.4">
      <c r="A1269" s="37">
        <v>22020101</v>
      </c>
      <c r="B1269" s="269" t="s">
        <v>644</v>
      </c>
      <c r="C1269" s="15"/>
      <c r="D1269" s="91">
        <v>31912500</v>
      </c>
      <c r="E1269" s="290" t="s">
        <v>205</v>
      </c>
      <c r="F1269" s="76"/>
      <c r="G1269" s="71"/>
      <c r="H1269" s="76"/>
      <c r="I1269" s="71"/>
    </row>
    <row r="1270" spans="1:9" ht="18" x14ac:dyDescent="0.4">
      <c r="A1270" s="37">
        <v>22020102</v>
      </c>
      <c r="B1270" s="269"/>
      <c r="C1270" s="37"/>
      <c r="D1270" s="180"/>
      <c r="E1270" s="290" t="s">
        <v>206</v>
      </c>
      <c r="F1270" s="179"/>
      <c r="G1270" s="71">
        <v>100000</v>
      </c>
      <c r="H1270" s="179"/>
      <c r="I1270" s="71">
        <v>100000</v>
      </c>
    </row>
    <row r="1271" spans="1:9" ht="18" x14ac:dyDescent="0.4">
      <c r="A1271" s="37">
        <v>22020103</v>
      </c>
      <c r="B1271" s="269"/>
      <c r="C1271" s="37"/>
      <c r="D1271" s="180"/>
      <c r="E1271" s="290" t="s">
        <v>207</v>
      </c>
      <c r="F1271" s="179"/>
      <c r="G1271" s="71"/>
      <c r="H1271" s="179"/>
      <c r="I1271" s="71"/>
    </row>
    <row r="1272" spans="1:9" ht="18" x14ac:dyDescent="0.4">
      <c r="A1272" s="37">
        <v>22020104</v>
      </c>
      <c r="B1272" s="269"/>
      <c r="C1272" s="37"/>
      <c r="D1272" s="180"/>
      <c r="E1272" s="290" t="s">
        <v>208</v>
      </c>
      <c r="F1272" s="76"/>
      <c r="G1272" s="71"/>
      <c r="H1272" s="76"/>
      <c r="I1272" s="71"/>
    </row>
    <row r="1273" spans="1:9" ht="18" x14ac:dyDescent="0.4">
      <c r="A1273" s="299">
        <v>22020300</v>
      </c>
      <c r="B1273" s="220"/>
      <c r="C1273" s="18"/>
      <c r="D1273" s="220"/>
      <c r="E1273" s="153" t="s">
        <v>212</v>
      </c>
      <c r="F1273" s="76"/>
      <c r="G1273" s="71"/>
      <c r="H1273" s="76"/>
      <c r="I1273" s="71"/>
    </row>
    <row r="1274" spans="1:9" ht="18" x14ac:dyDescent="0.4">
      <c r="A1274" s="309" t="s">
        <v>693</v>
      </c>
      <c r="B1274" s="269" t="s">
        <v>644</v>
      </c>
      <c r="C1274" s="15"/>
      <c r="D1274" s="91">
        <v>31912500</v>
      </c>
      <c r="E1274" s="218" t="s">
        <v>841</v>
      </c>
      <c r="F1274" s="77">
        <v>2175000</v>
      </c>
      <c r="G1274" s="78">
        <v>3000000</v>
      </c>
      <c r="H1274" s="77">
        <v>350000</v>
      </c>
      <c r="I1274" s="78">
        <v>3000000</v>
      </c>
    </row>
    <row r="1275" spans="1:9" ht="18" x14ac:dyDescent="0.4">
      <c r="A1275" s="219">
        <v>22020500</v>
      </c>
      <c r="B1275" s="272"/>
      <c r="C1275" s="29"/>
      <c r="D1275" s="272"/>
      <c r="E1275" s="153" t="s">
        <v>229</v>
      </c>
      <c r="F1275" s="77"/>
      <c r="G1275" s="439"/>
      <c r="H1275" s="77"/>
      <c r="I1275" s="439"/>
    </row>
    <row r="1276" spans="1:9" ht="18" x14ac:dyDescent="0.4">
      <c r="A1276" s="190">
        <v>22020501</v>
      </c>
      <c r="B1276" s="269" t="s">
        <v>644</v>
      </c>
      <c r="C1276" s="30"/>
      <c r="D1276" s="91">
        <v>31912500</v>
      </c>
      <c r="E1276" s="218" t="s">
        <v>820</v>
      </c>
      <c r="F1276" s="77">
        <v>1250000</v>
      </c>
      <c r="G1276" s="439">
        <v>3000000</v>
      </c>
      <c r="H1276" s="77">
        <v>2000000</v>
      </c>
      <c r="I1276" s="439">
        <v>3000000</v>
      </c>
    </row>
    <row r="1277" spans="1:9" ht="18.5" thickBot="1" x14ac:dyDescent="0.45">
      <c r="A1277" s="456">
        <v>22020502</v>
      </c>
      <c r="B1277" s="420" t="s">
        <v>644</v>
      </c>
      <c r="C1277" s="472"/>
      <c r="D1277" s="331">
        <v>31912500</v>
      </c>
      <c r="E1277" s="473" t="s">
        <v>821</v>
      </c>
      <c r="F1277" s="77">
        <v>3200000</v>
      </c>
      <c r="G1277" s="439">
        <v>10000000</v>
      </c>
      <c r="H1277" s="77">
        <v>4600000</v>
      </c>
      <c r="I1277" s="439">
        <v>10000000</v>
      </c>
    </row>
    <row r="1278" spans="1:9" ht="18.5" thickBot="1" x14ac:dyDescent="0.45">
      <c r="A1278" s="471"/>
      <c r="B1278" s="451"/>
      <c r="C1278" s="452"/>
      <c r="D1278" s="451"/>
      <c r="E1278" s="466" t="s">
        <v>164</v>
      </c>
      <c r="F1278" s="468">
        <f>SUM(F1234:F1264)</f>
        <v>1369475.4350000001</v>
      </c>
      <c r="G1278" s="468">
        <f>SUM(G1234:G1266)</f>
        <v>6545376.9123849999</v>
      </c>
      <c r="H1278" s="468">
        <f>SUM(H1234:H1264)</f>
        <v>1105071.7110124999</v>
      </c>
      <c r="I1278" s="468">
        <f>SUM(I1234:I1266)</f>
        <v>4344672.2175088497</v>
      </c>
    </row>
    <row r="1279" spans="1:9" ht="18.5" thickBot="1" x14ac:dyDescent="0.45">
      <c r="A1279" s="470"/>
      <c r="B1279" s="446"/>
      <c r="C1279" s="447"/>
      <c r="D1279" s="446"/>
      <c r="E1279" s="464" t="s">
        <v>203</v>
      </c>
      <c r="F1279" s="465">
        <f>SUM(F1269:F1277)</f>
        <v>6625000</v>
      </c>
      <c r="G1279" s="465">
        <f>SUM(G1269:G1277)</f>
        <v>16100000</v>
      </c>
      <c r="H1279" s="465">
        <f>SUM(H1269:H1277)</f>
        <v>6950000</v>
      </c>
      <c r="I1279" s="465">
        <f>SUM(I1269:I1277)</f>
        <v>16100000</v>
      </c>
    </row>
    <row r="1280" spans="1:9" ht="18.5" thickBot="1" x14ac:dyDescent="0.45">
      <c r="A1280" s="310"/>
      <c r="B1280" s="223"/>
      <c r="C1280" s="32"/>
      <c r="D1280" s="224"/>
      <c r="E1280" s="173" t="s">
        <v>296</v>
      </c>
      <c r="F1280" s="278">
        <f>F1278+F1279</f>
        <v>7994475.4350000005</v>
      </c>
      <c r="G1280" s="278">
        <f>G1278+G1279</f>
        <v>22645376.912385002</v>
      </c>
      <c r="H1280" s="278">
        <f>H1278+H1279</f>
        <v>8055071.7110124994</v>
      </c>
      <c r="I1280" s="278">
        <f>I1278+I1279</f>
        <v>20444672.217508849</v>
      </c>
    </row>
    <row r="1281" spans="1:9" ht="22.5" x14ac:dyDescent="0.45">
      <c r="A1281" s="918" t="s">
        <v>845</v>
      </c>
      <c r="B1281" s="919"/>
      <c r="C1281" s="919"/>
      <c r="D1281" s="919"/>
      <c r="E1281" s="919"/>
      <c r="F1281" s="919"/>
      <c r="G1281" s="919"/>
      <c r="H1281" s="919"/>
      <c r="I1281" s="920"/>
    </row>
    <row r="1282" spans="1:9" ht="18" x14ac:dyDescent="0.4">
      <c r="A1282" s="909" t="s">
        <v>485</v>
      </c>
      <c r="B1282" s="910"/>
      <c r="C1282" s="910"/>
      <c r="D1282" s="910"/>
      <c r="E1282" s="910"/>
      <c r="F1282" s="910"/>
      <c r="G1282" s="910"/>
      <c r="H1282" s="910"/>
      <c r="I1282" s="911"/>
    </row>
    <row r="1283" spans="1:9" ht="22.5" x14ac:dyDescent="0.45">
      <c r="A1283" s="912" t="s">
        <v>952</v>
      </c>
      <c r="B1283" s="913"/>
      <c r="C1283" s="913"/>
      <c r="D1283" s="913"/>
      <c r="E1283" s="913"/>
      <c r="F1283" s="913"/>
      <c r="G1283" s="913"/>
      <c r="H1283" s="913"/>
      <c r="I1283" s="914"/>
    </row>
    <row r="1284" spans="1:9" ht="28" customHeight="1" thickBot="1" x14ac:dyDescent="0.45">
      <c r="A1284" s="915" t="s">
        <v>279</v>
      </c>
      <c r="B1284" s="916"/>
      <c r="C1284" s="916"/>
      <c r="D1284" s="916"/>
      <c r="E1284" s="916"/>
      <c r="F1284" s="916"/>
      <c r="G1284" s="916"/>
      <c r="H1284" s="916"/>
      <c r="I1284" s="917"/>
    </row>
    <row r="1285" spans="1:9" ht="18.75" customHeight="1" thickBot="1" x14ac:dyDescent="0.45">
      <c r="A1285" s="933" t="s">
        <v>404</v>
      </c>
      <c r="B1285" s="934"/>
      <c r="C1285" s="934"/>
      <c r="D1285" s="934"/>
      <c r="E1285" s="934"/>
      <c r="F1285" s="934"/>
      <c r="G1285" s="934"/>
      <c r="H1285" s="934"/>
      <c r="I1285" s="935"/>
    </row>
    <row r="1286" spans="1:9" ht="29.25" customHeight="1" thickBot="1" x14ac:dyDescent="0.45">
      <c r="A1286" s="4" t="s">
        <v>463</v>
      </c>
      <c r="B1286" s="80" t="s">
        <v>456</v>
      </c>
      <c r="C1286" s="4" t="s">
        <v>452</v>
      </c>
      <c r="D1286" s="80" t="s">
        <v>455</v>
      </c>
      <c r="E1286" s="185" t="s">
        <v>1</v>
      </c>
      <c r="F1286" s="80" t="s">
        <v>853</v>
      </c>
      <c r="G1286" s="80" t="s">
        <v>883</v>
      </c>
      <c r="H1286" s="80" t="s">
        <v>884</v>
      </c>
      <c r="I1286" s="80" t="s">
        <v>957</v>
      </c>
    </row>
    <row r="1287" spans="1:9" s="175" customFormat="1" ht="18" x14ac:dyDescent="0.35">
      <c r="A1287" s="304">
        <v>20000000</v>
      </c>
      <c r="B1287" s="228"/>
      <c r="C1287" s="20"/>
      <c r="D1287" s="228"/>
      <c r="E1287" s="111" t="s">
        <v>163</v>
      </c>
      <c r="F1287" s="229"/>
      <c r="G1287" s="229"/>
      <c r="H1287" s="229"/>
      <c r="I1287" s="230"/>
    </row>
    <row r="1288" spans="1:9" ht="18" x14ac:dyDescent="0.4">
      <c r="A1288" s="305">
        <v>21000000</v>
      </c>
      <c r="B1288" s="207"/>
      <c r="C1288" s="14"/>
      <c r="D1288" s="207"/>
      <c r="E1288" s="84" t="s">
        <v>164</v>
      </c>
      <c r="F1288" s="208"/>
      <c r="G1288" s="208"/>
      <c r="H1288" s="208"/>
      <c r="I1288" s="209"/>
    </row>
    <row r="1289" spans="1:9" ht="18" x14ac:dyDescent="0.4">
      <c r="A1289" s="305">
        <v>21010300</v>
      </c>
      <c r="B1289" s="207"/>
      <c r="C1289" s="14"/>
      <c r="D1289" s="207"/>
      <c r="E1289" s="84" t="s">
        <v>171</v>
      </c>
      <c r="F1289" s="208"/>
      <c r="G1289" s="208"/>
      <c r="H1289" s="208"/>
      <c r="I1289" s="209"/>
    </row>
    <row r="1290" spans="1:9" ht="18" x14ac:dyDescent="0.4">
      <c r="A1290" s="306">
        <v>21010302</v>
      </c>
      <c r="B1290" s="269" t="s">
        <v>644</v>
      </c>
      <c r="C1290" s="15"/>
      <c r="D1290" s="91">
        <v>31912500</v>
      </c>
      <c r="E1290" s="129" t="s">
        <v>694</v>
      </c>
      <c r="F1290" s="71">
        <v>4431869.9400000004</v>
      </c>
      <c r="G1290" s="71">
        <v>6266664.09516</v>
      </c>
      <c r="H1290" s="209">
        <f>G1290/12*9</f>
        <v>4699998.07137</v>
      </c>
      <c r="I1290" s="71">
        <f>G1290+(G1290/100*1)</f>
        <v>6329330.7361116</v>
      </c>
    </row>
    <row r="1291" spans="1:9" ht="18" x14ac:dyDescent="0.4">
      <c r="A1291" s="306">
        <v>21010303</v>
      </c>
      <c r="B1291" s="269" t="s">
        <v>644</v>
      </c>
      <c r="C1291" s="15"/>
      <c r="D1291" s="91">
        <v>31912500</v>
      </c>
      <c r="E1291" s="129" t="s">
        <v>173</v>
      </c>
      <c r="F1291" s="71">
        <v>6067719.96</v>
      </c>
      <c r="G1291" s="71">
        <v>8579756.0234399997</v>
      </c>
      <c r="H1291" s="209">
        <f t="shared" ref="H1291:H1304" si="46">G1291/12*9</f>
        <v>6434817.0175799998</v>
      </c>
      <c r="I1291" s="71">
        <f t="shared" ref="I1291:I1304" si="47">G1291+(G1291/100*1)</f>
        <v>8665553.5836743992</v>
      </c>
    </row>
    <row r="1292" spans="1:9" ht="18" x14ac:dyDescent="0.4">
      <c r="A1292" s="306">
        <v>21010304</v>
      </c>
      <c r="B1292" s="269" t="s">
        <v>644</v>
      </c>
      <c r="C1292" s="15"/>
      <c r="D1292" s="91">
        <v>31912500</v>
      </c>
      <c r="E1292" s="129" t="s">
        <v>174</v>
      </c>
      <c r="F1292" s="71">
        <v>1093795.56</v>
      </c>
      <c r="G1292" s="71">
        <v>1546626.92184</v>
      </c>
      <c r="H1292" s="209">
        <f t="shared" si="46"/>
        <v>1159970.19138</v>
      </c>
      <c r="I1292" s="71">
        <f t="shared" si="47"/>
        <v>1562093.1910583999</v>
      </c>
    </row>
    <row r="1293" spans="1:9" ht="18" x14ac:dyDescent="0.4">
      <c r="A1293" s="231"/>
      <c r="B1293" s="269"/>
      <c r="C1293" s="15"/>
      <c r="D1293" s="91"/>
      <c r="E1293" s="129" t="s">
        <v>680</v>
      </c>
      <c r="F1293" s="71">
        <v>0</v>
      </c>
      <c r="G1293" s="71">
        <v>18113191.73</v>
      </c>
      <c r="H1293" s="209"/>
      <c r="I1293" s="755">
        <v>17760000</v>
      </c>
    </row>
    <row r="1294" spans="1:9" ht="18" x14ac:dyDescent="0.4">
      <c r="A1294" s="305">
        <v>21020000</v>
      </c>
      <c r="B1294" s="207"/>
      <c r="C1294" s="14"/>
      <c r="D1294" s="207"/>
      <c r="E1294" s="84" t="s">
        <v>176</v>
      </c>
      <c r="F1294" s="71"/>
      <c r="G1294" s="71"/>
      <c r="H1294" s="209"/>
      <c r="I1294" s="71"/>
    </row>
    <row r="1295" spans="1:9" ht="18" x14ac:dyDescent="0.4">
      <c r="A1295" s="305">
        <v>21020300</v>
      </c>
      <c r="B1295" s="207"/>
      <c r="C1295" s="14"/>
      <c r="D1295" s="207"/>
      <c r="E1295" s="84" t="s">
        <v>192</v>
      </c>
      <c r="F1295" s="71"/>
      <c r="G1295" s="71"/>
      <c r="H1295" s="209"/>
      <c r="I1295" s="71"/>
    </row>
    <row r="1296" spans="1:9" ht="21.75" customHeight="1" x14ac:dyDescent="0.4">
      <c r="A1296" s="306">
        <v>21020320</v>
      </c>
      <c r="B1296" s="269" t="s">
        <v>644</v>
      </c>
      <c r="C1296" s="15"/>
      <c r="D1296" s="91">
        <v>31912500</v>
      </c>
      <c r="E1296" s="129" t="s">
        <v>642</v>
      </c>
      <c r="F1296" s="71">
        <v>753472.44000000006</v>
      </c>
      <c r="G1296" s="71">
        <v>1065410.0301600001</v>
      </c>
      <c r="H1296" s="209">
        <f t="shared" si="46"/>
        <v>799057.52262000006</v>
      </c>
      <c r="I1296" s="71">
        <f t="shared" si="47"/>
        <v>1076064.1304616001</v>
      </c>
    </row>
    <row r="1297" spans="1:9" ht="18" x14ac:dyDescent="0.4">
      <c r="A1297" s="306">
        <v>21020327</v>
      </c>
      <c r="B1297" s="269" t="s">
        <v>644</v>
      </c>
      <c r="C1297" s="15"/>
      <c r="D1297" s="91">
        <v>31912500</v>
      </c>
      <c r="E1297" s="129" t="s">
        <v>189</v>
      </c>
      <c r="F1297" s="71">
        <v>84600</v>
      </c>
      <c r="G1297" s="71">
        <v>119624.4</v>
      </c>
      <c r="H1297" s="209">
        <f t="shared" si="46"/>
        <v>89718.299999999988</v>
      </c>
      <c r="I1297" s="71">
        <f t="shared" si="47"/>
        <v>120820.644</v>
      </c>
    </row>
    <row r="1298" spans="1:9" ht="18" x14ac:dyDescent="0.4">
      <c r="A1298" s="271">
        <v>21020126</v>
      </c>
      <c r="B1298" s="269" t="s">
        <v>644</v>
      </c>
      <c r="C1298" s="15"/>
      <c r="D1298" s="91">
        <v>31912500</v>
      </c>
      <c r="E1298" s="181" t="s">
        <v>690</v>
      </c>
      <c r="F1298" s="71">
        <v>37441.139999999992</v>
      </c>
      <c r="G1298" s="71">
        <v>52941.771959999998</v>
      </c>
      <c r="H1298" s="209">
        <f t="shared" si="46"/>
        <v>39706.328970000002</v>
      </c>
      <c r="I1298" s="71">
        <f t="shared" si="47"/>
        <v>53471.1896796</v>
      </c>
    </row>
    <row r="1299" spans="1:9" ht="18" x14ac:dyDescent="0.4">
      <c r="A1299" s="305">
        <v>21020400</v>
      </c>
      <c r="B1299" s="207"/>
      <c r="C1299" s="14"/>
      <c r="D1299" s="207"/>
      <c r="E1299" s="84" t="s">
        <v>193</v>
      </c>
      <c r="F1299" s="71"/>
      <c r="G1299" s="71"/>
      <c r="H1299" s="209"/>
      <c r="I1299" s="71"/>
    </row>
    <row r="1300" spans="1:9" ht="18" x14ac:dyDescent="0.4">
      <c r="A1300" s="306">
        <v>21020420</v>
      </c>
      <c r="B1300" s="269" t="s">
        <v>644</v>
      </c>
      <c r="C1300" s="15"/>
      <c r="D1300" s="91">
        <v>31912500</v>
      </c>
      <c r="E1300" s="129" t="s">
        <v>642</v>
      </c>
      <c r="F1300" s="71">
        <v>637383.60000000009</v>
      </c>
      <c r="G1300" s="71">
        <v>901260.41040000005</v>
      </c>
      <c r="H1300" s="209">
        <f t="shared" si="46"/>
        <v>675945.30780000007</v>
      </c>
      <c r="I1300" s="71">
        <f t="shared" si="47"/>
        <v>910273.01450400008</v>
      </c>
    </row>
    <row r="1301" spans="1:9" ht="18" x14ac:dyDescent="0.4">
      <c r="A1301" s="306">
        <v>21020427</v>
      </c>
      <c r="B1301" s="269" t="s">
        <v>644</v>
      </c>
      <c r="C1301" s="15"/>
      <c r="D1301" s="91">
        <v>31912500</v>
      </c>
      <c r="E1301" s="129" t="s">
        <v>189</v>
      </c>
      <c r="F1301" s="71">
        <v>338400</v>
      </c>
      <c r="G1301" s="71">
        <v>478497.6</v>
      </c>
      <c r="H1301" s="209">
        <f t="shared" si="46"/>
        <v>358873.19999999995</v>
      </c>
      <c r="I1301" s="71">
        <f t="shared" si="47"/>
        <v>483282.576</v>
      </c>
    </row>
    <row r="1302" spans="1:9" ht="18" x14ac:dyDescent="0.4">
      <c r="A1302" s="305">
        <v>21020500</v>
      </c>
      <c r="B1302" s="207"/>
      <c r="C1302" s="14"/>
      <c r="D1302" s="207"/>
      <c r="E1302" s="84" t="s">
        <v>194</v>
      </c>
      <c r="F1302" s="71"/>
      <c r="G1302" s="71"/>
      <c r="H1302" s="209"/>
      <c r="I1302" s="71"/>
    </row>
    <row r="1303" spans="1:9" ht="18" x14ac:dyDescent="0.4">
      <c r="A1303" s="307">
        <v>21020520</v>
      </c>
      <c r="B1303" s="269" t="s">
        <v>644</v>
      </c>
      <c r="C1303" s="15"/>
      <c r="D1303" s="91">
        <v>31912500</v>
      </c>
      <c r="E1303" s="129" t="s">
        <v>642</v>
      </c>
      <c r="F1303" s="71">
        <v>116088.84</v>
      </c>
      <c r="G1303" s="71">
        <v>164149.61976</v>
      </c>
      <c r="H1303" s="209">
        <f t="shared" si="46"/>
        <v>123112.21482000001</v>
      </c>
      <c r="I1303" s="71">
        <f t="shared" si="47"/>
        <v>165791.11595760001</v>
      </c>
    </row>
    <row r="1304" spans="1:9" ht="18" x14ac:dyDescent="0.4">
      <c r="A1304" s="307">
        <v>21020527</v>
      </c>
      <c r="B1304" s="269" t="s">
        <v>644</v>
      </c>
      <c r="C1304" s="15"/>
      <c r="D1304" s="91">
        <v>31912500</v>
      </c>
      <c r="E1304" s="129" t="s">
        <v>189</v>
      </c>
      <c r="F1304" s="71">
        <v>126900</v>
      </c>
      <c r="G1304" s="71">
        <v>179436.6</v>
      </c>
      <c r="H1304" s="209">
        <f t="shared" si="46"/>
        <v>134577.45000000001</v>
      </c>
      <c r="I1304" s="71">
        <f t="shared" si="47"/>
        <v>181230.96600000001</v>
      </c>
    </row>
    <row r="1305" spans="1:9" ht="18" x14ac:dyDescent="0.4">
      <c r="A1305" s="308">
        <v>21020600</v>
      </c>
      <c r="B1305" s="215"/>
      <c r="C1305" s="16"/>
      <c r="D1305" s="215"/>
      <c r="E1305" s="84" t="s">
        <v>195</v>
      </c>
      <c r="F1305" s="70"/>
      <c r="G1305" s="71"/>
      <c r="H1305" s="209"/>
      <c r="I1305" s="71"/>
    </row>
    <row r="1306" spans="1:9" ht="18" x14ac:dyDescent="0.4">
      <c r="A1306" s="307">
        <v>21020605</v>
      </c>
      <c r="B1306" s="269"/>
      <c r="C1306" s="15"/>
      <c r="D1306" s="91"/>
      <c r="E1306" s="92" t="s">
        <v>198</v>
      </c>
      <c r="F1306" s="76"/>
      <c r="G1306" s="295"/>
      <c r="H1306" s="209"/>
      <c r="I1306" s="295"/>
    </row>
    <row r="1307" spans="1:9" ht="18" x14ac:dyDescent="0.4">
      <c r="A1307" s="219">
        <v>22010100</v>
      </c>
      <c r="B1307" s="269"/>
      <c r="C1307" s="18"/>
      <c r="D1307" s="220"/>
      <c r="E1307" s="153" t="s">
        <v>202</v>
      </c>
      <c r="F1307" s="70"/>
      <c r="G1307" s="71"/>
      <c r="H1307" s="70"/>
      <c r="I1307" s="71"/>
    </row>
    <row r="1308" spans="1:9" ht="18" x14ac:dyDescent="0.4">
      <c r="A1308" s="720">
        <v>22010100</v>
      </c>
      <c r="B1308" s="721" t="s">
        <v>784</v>
      </c>
      <c r="C1308" s="50"/>
      <c r="D1308" s="626"/>
      <c r="E1308" s="725" t="s">
        <v>878</v>
      </c>
      <c r="F1308" s="723"/>
      <c r="G1308" s="95">
        <v>4200000</v>
      </c>
      <c r="H1308" s="208">
        <v>740000</v>
      </c>
      <c r="I1308" s="95">
        <v>0</v>
      </c>
    </row>
    <row r="1309" spans="1:9" ht="18" x14ac:dyDescent="0.4">
      <c r="A1309" s="299">
        <v>22020000</v>
      </c>
      <c r="B1309" s="220"/>
      <c r="C1309" s="18"/>
      <c r="D1309" s="220"/>
      <c r="E1309" s="153" t="s">
        <v>203</v>
      </c>
      <c r="F1309" s="76"/>
      <c r="G1309" s="295"/>
      <c r="H1309" s="76"/>
      <c r="I1309" s="295"/>
    </row>
    <row r="1310" spans="1:9" ht="18" x14ac:dyDescent="0.4">
      <c r="A1310" s="299">
        <v>22020100</v>
      </c>
      <c r="B1310" s="220"/>
      <c r="C1310" s="18"/>
      <c r="D1310" s="220"/>
      <c r="E1310" s="153" t="s">
        <v>204</v>
      </c>
      <c r="F1310" s="76"/>
      <c r="G1310" s="295"/>
      <c r="H1310" s="76"/>
      <c r="I1310" s="295"/>
    </row>
    <row r="1311" spans="1:9" ht="18" x14ac:dyDescent="0.4">
      <c r="A1311" s="309">
        <v>22020102</v>
      </c>
      <c r="B1311" s="269" t="s">
        <v>644</v>
      </c>
      <c r="C1311" s="15"/>
      <c r="D1311" s="91">
        <v>31912500</v>
      </c>
      <c r="E1311" s="218" t="s">
        <v>206</v>
      </c>
      <c r="F1311" s="76"/>
      <c r="G1311" s="295">
        <v>200000</v>
      </c>
      <c r="H1311" s="76"/>
      <c r="I1311" s="295">
        <v>200000</v>
      </c>
    </row>
    <row r="1312" spans="1:9" ht="18" x14ac:dyDescent="0.4">
      <c r="A1312" s="299">
        <v>22020300</v>
      </c>
      <c r="B1312" s="220"/>
      <c r="C1312" s="18"/>
      <c r="D1312" s="220"/>
      <c r="E1312" s="153" t="s">
        <v>212</v>
      </c>
      <c r="F1312" s="76"/>
      <c r="G1312" s="254"/>
      <c r="H1312" s="76"/>
      <c r="I1312" s="254"/>
    </row>
    <row r="1313" spans="1:9" ht="18" x14ac:dyDescent="0.4">
      <c r="A1313" s="309" t="s">
        <v>695</v>
      </c>
      <c r="B1313" s="269" t="s">
        <v>644</v>
      </c>
      <c r="C1313" s="15"/>
      <c r="D1313" s="91">
        <v>31912500</v>
      </c>
      <c r="E1313" s="218" t="s">
        <v>217</v>
      </c>
      <c r="F1313" s="76">
        <v>7315000</v>
      </c>
      <c r="G1313" s="254">
        <v>66000000</v>
      </c>
      <c r="H1313" s="76">
        <v>6100000</v>
      </c>
      <c r="I1313" s="254">
        <v>16000000</v>
      </c>
    </row>
    <row r="1314" spans="1:9" ht="18.5" thickBot="1" x14ac:dyDescent="0.45">
      <c r="A1314" s="317">
        <v>22020313</v>
      </c>
      <c r="B1314" s="420" t="s">
        <v>644</v>
      </c>
      <c r="C1314" s="422"/>
      <c r="D1314" s="331">
        <v>31912500</v>
      </c>
      <c r="E1314" s="473" t="s">
        <v>666</v>
      </c>
      <c r="F1314" s="77"/>
      <c r="G1314" s="296">
        <v>1000000</v>
      </c>
      <c r="H1314" s="77">
        <v>780000</v>
      </c>
      <c r="I1314" s="296">
        <v>1000000</v>
      </c>
    </row>
    <row r="1315" spans="1:9" ht="18.5" thickBot="1" x14ac:dyDescent="0.45">
      <c r="A1315" s="471"/>
      <c r="B1315" s="451"/>
      <c r="C1315" s="452"/>
      <c r="D1315" s="451"/>
      <c r="E1315" s="466" t="s">
        <v>164</v>
      </c>
      <c r="F1315" s="468">
        <f>SUM(F1290:F1306)</f>
        <v>13687671.48</v>
      </c>
      <c r="G1315" s="468">
        <f>SUM(G1290:G1308)</f>
        <v>41667559.202720001</v>
      </c>
      <c r="H1315" s="468">
        <f>SUM(H1290:H1306)</f>
        <v>14515775.60454</v>
      </c>
      <c r="I1315" s="468">
        <f>SUM(I1290:I1308)</f>
        <v>37307911.147447199</v>
      </c>
    </row>
    <row r="1316" spans="1:9" ht="18.5" thickBot="1" x14ac:dyDescent="0.45">
      <c r="A1316" s="470"/>
      <c r="B1316" s="446"/>
      <c r="C1316" s="447"/>
      <c r="D1316" s="446"/>
      <c r="E1316" s="464" t="s">
        <v>203</v>
      </c>
      <c r="F1316" s="465">
        <f>SUM(F1311:F1314)</f>
        <v>7315000</v>
      </c>
      <c r="G1316" s="465">
        <f>SUM(G1311:G1314)</f>
        <v>67200000</v>
      </c>
      <c r="H1316" s="465">
        <f>SUM(H1311:H1314)</f>
        <v>6880000</v>
      </c>
      <c r="I1316" s="465">
        <f>SUM(I1311:I1314)</f>
        <v>17200000</v>
      </c>
    </row>
    <row r="1317" spans="1:9" ht="18.5" thickBot="1" x14ac:dyDescent="0.45">
      <c r="A1317" s="310"/>
      <c r="B1317" s="223"/>
      <c r="C1317" s="32"/>
      <c r="D1317" s="224"/>
      <c r="E1317" s="173" t="s">
        <v>296</v>
      </c>
      <c r="F1317" s="278">
        <f>F1315+F1316</f>
        <v>21002671.48</v>
      </c>
      <c r="G1317" s="278">
        <f>G1315+G1316</f>
        <v>108867559.20272</v>
      </c>
      <c r="H1317" s="278">
        <f>H1315+H1316</f>
        <v>21395775.604539998</v>
      </c>
      <c r="I1317" s="278">
        <f>I1315+I1316</f>
        <v>54507911.147447199</v>
      </c>
    </row>
    <row r="1318" spans="1:9" ht="22.5" x14ac:dyDescent="0.45">
      <c r="A1318" s="918" t="s">
        <v>845</v>
      </c>
      <c r="B1318" s="919"/>
      <c r="C1318" s="919"/>
      <c r="D1318" s="919"/>
      <c r="E1318" s="919"/>
      <c r="F1318" s="919"/>
      <c r="G1318" s="919"/>
      <c r="H1318" s="919"/>
      <c r="I1318" s="920"/>
    </row>
    <row r="1319" spans="1:9" ht="18" x14ac:dyDescent="0.4">
      <c r="A1319" s="909" t="s">
        <v>485</v>
      </c>
      <c r="B1319" s="910"/>
      <c r="C1319" s="910"/>
      <c r="D1319" s="910"/>
      <c r="E1319" s="910"/>
      <c r="F1319" s="910"/>
      <c r="G1319" s="910"/>
      <c r="H1319" s="910"/>
      <c r="I1319" s="911"/>
    </row>
    <row r="1320" spans="1:9" ht="22.5" x14ac:dyDescent="0.45">
      <c r="A1320" s="912" t="s">
        <v>952</v>
      </c>
      <c r="B1320" s="913"/>
      <c r="C1320" s="913"/>
      <c r="D1320" s="913"/>
      <c r="E1320" s="913"/>
      <c r="F1320" s="913"/>
      <c r="G1320" s="913"/>
      <c r="H1320" s="913"/>
      <c r="I1320" s="914"/>
    </row>
    <row r="1321" spans="1:9" ht="20.25" customHeight="1" thickBot="1" x14ac:dyDescent="0.45">
      <c r="A1321" s="915" t="s">
        <v>279</v>
      </c>
      <c r="B1321" s="916"/>
      <c r="C1321" s="916"/>
      <c r="D1321" s="916"/>
      <c r="E1321" s="916"/>
      <c r="F1321" s="916"/>
      <c r="G1321" s="916"/>
      <c r="H1321" s="916"/>
      <c r="I1321" s="917"/>
    </row>
    <row r="1322" spans="1:9" ht="18.75" customHeight="1" thickBot="1" x14ac:dyDescent="0.45">
      <c r="A1322" s="933" t="s">
        <v>405</v>
      </c>
      <c r="B1322" s="934"/>
      <c r="C1322" s="934"/>
      <c r="D1322" s="934"/>
      <c r="E1322" s="934"/>
      <c r="F1322" s="934"/>
      <c r="G1322" s="934"/>
      <c r="H1322" s="934"/>
      <c r="I1322" s="935"/>
    </row>
    <row r="1323" spans="1:9" ht="26.25" customHeight="1" thickBot="1" x14ac:dyDescent="0.45">
      <c r="A1323" s="4" t="s">
        <v>463</v>
      </c>
      <c r="B1323" s="80" t="s">
        <v>456</v>
      </c>
      <c r="C1323" s="4" t="s">
        <v>452</v>
      </c>
      <c r="D1323" s="80" t="s">
        <v>455</v>
      </c>
      <c r="E1323" s="185" t="s">
        <v>1</v>
      </c>
      <c r="F1323" s="80" t="s">
        <v>853</v>
      </c>
      <c r="G1323" s="80" t="s">
        <v>883</v>
      </c>
      <c r="H1323" s="80" t="s">
        <v>884</v>
      </c>
      <c r="I1323" s="80" t="s">
        <v>957</v>
      </c>
    </row>
    <row r="1324" spans="1:9" s="175" customFormat="1" ht="36" customHeight="1" x14ac:dyDescent="0.35">
      <c r="A1324" s="304">
        <v>20000000</v>
      </c>
      <c r="B1324" s="228"/>
      <c r="C1324" s="20"/>
      <c r="D1324" s="228"/>
      <c r="E1324" s="111" t="s">
        <v>163</v>
      </c>
      <c r="F1324" s="229"/>
      <c r="G1324" s="229"/>
      <c r="H1324" s="229"/>
      <c r="I1324" s="230"/>
    </row>
    <row r="1325" spans="1:9" ht="18" x14ac:dyDescent="0.4">
      <c r="A1325" s="305">
        <v>21000000</v>
      </c>
      <c r="B1325" s="207"/>
      <c r="C1325" s="14"/>
      <c r="D1325" s="207"/>
      <c r="E1325" s="84" t="s">
        <v>164</v>
      </c>
      <c r="F1325" s="208"/>
      <c r="G1325" s="208"/>
      <c r="H1325" s="208"/>
      <c r="I1325" s="209"/>
    </row>
    <row r="1326" spans="1:9" ht="18" x14ac:dyDescent="0.4">
      <c r="A1326" s="305">
        <v>21010000</v>
      </c>
      <c r="B1326" s="207"/>
      <c r="C1326" s="14"/>
      <c r="D1326" s="207"/>
      <c r="E1326" s="84" t="s">
        <v>165</v>
      </c>
      <c r="F1326" s="208"/>
      <c r="G1326" s="208"/>
      <c r="H1326" s="208"/>
      <c r="I1326" s="209"/>
    </row>
    <row r="1327" spans="1:9" ht="18" x14ac:dyDescent="0.4">
      <c r="A1327" s="306">
        <v>21010103</v>
      </c>
      <c r="B1327" s="269"/>
      <c r="C1327" s="15"/>
      <c r="D1327" s="133"/>
      <c r="E1327" s="92" t="s">
        <v>167</v>
      </c>
      <c r="F1327" s="70"/>
      <c r="G1327" s="70"/>
      <c r="H1327" s="70"/>
      <c r="I1327" s="71"/>
    </row>
    <row r="1328" spans="1:9" ht="18" x14ac:dyDescent="0.4">
      <c r="A1328" s="306">
        <v>21010104</v>
      </c>
      <c r="B1328" s="269" t="s">
        <v>644</v>
      </c>
      <c r="C1328" s="15"/>
      <c r="D1328" s="91">
        <v>31912500</v>
      </c>
      <c r="E1328" s="92" t="s">
        <v>168</v>
      </c>
      <c r="F1328" s="71">
        <v>665925.56999999995</v>
      </c>
      <c r="G1328" s="71">
        <v>941618.7559799999</v>
      </c>
      <c r="H1328" s="209">
        <f>G1328/12*9</f>
        <v>706214.06698499992</v>
      </c>
      <c r="I1328" s="71">
        <f>G1328+(G1328/100*1)</f>
        <v>951034.94353979989</v>
      </c>
    </row>
    <row r="1329" spans="1:9" ht="18" x14ac:dyDescent="0.4">
      <c r="A1329" s="306">
        <v>21010105</v>
      </c>
      <c r="B1329" s="269" t="s">
        <v>644</v>
      </c>
      <c r="C1329" s="15"/>
      <c r="D1329" s="91">
        <v>31912500</v>
      </c>
      <c r="E1329" s="92" t="s">
        <v>169</v>
      </c>
      <c r="F1329" s="71">
        <v>269489.84999999998</v>
      </c>
      <c r="G1329" s="71">
        <v>381058.64789999998</v>
      </c>
      <c r="H1329" s="209">
        <f t="shared" ref="H1329:H1357" si="48">G1329/12*9</f>
        <v>285793.98592499999</v>
      </c>
      <c r="I1329" s="71">
        <f>G1329+(G1329/100*1)</f>
        <v>384869.23437899997</v>
      </c>
    </row>
    <row r="1330" spans="1:9" ht="18" x14ac:dyDescent="0.4">
      <c r="A1330" s="210">
        <v>21010106</v>
      </c>
      <c r="B1330" s="269"/>
      <c r="C1330" s="15"/>
      <c r="D1330" s="91"/>
      <c r="E1330" s="92" t="s">
        <v>170</v>
      </c>
      <c r="F1330" s="71"/>
      <c r="G1330" s="71"/>
      <c r="H1330" s="209"/>
      <c r="I1330" s="71"/>
    </row>
    <row r="1331" spans="1:9" ht="18" x14ac:dyDescent="0.4">
      <c r="A1331" s="231"/>
      <c r="B1331" s="269"/>
      <c r="C1331" s="15"/>
      <c r="D1331" s="91"/>
      <c r="E1331" s="129" t="s">
        <v>680</v>
      </c>
      <c r="F1331" s="762">
        <v>0</v>
      </c>
      <c r="G1331" s="71">
        <v>2959055.62</v>
      </c>
      <c r="H1331" s="209"/>
      <c r="I1331" s="755">
        <v>1440000</v>
      </c>
    </row>
    <row r="1332" spans="1:9" ht="18" x14ac:dyDescent="0.4">
      <c r="A1332" s="305" t="s">
        <v>696</v>
      </c>
      <c r="B1332" s="269"/>
      <c r="C1332" s="14"/>
      <c r="D1332" s="91"/>
      <c r="E1332" s="84" t="s">
        <v>192</v>
      </c>
      <c r="F1332" s="174"/>
      <c r="G1332" s="174"/>
      <c r="H1332" s="209"/>
      <c r="I1332" s="71"/>
    </row>
    <row r="1333" spans="1:9" ht="18.75" customHeight="1" x14ac:dyDescent="0.4">
      <c r="A1333" s="210">
        <v>21020301</v>
      </c>
      <c r="B1333" s="269"/>
      <c r="C1333" s="15"/>
      <c r="D1333" s="91"/>
      <c r="E1333" s="129" t="s">
        <v>177</v>
      </c>
      <c r="F1333" s="440"/>
      <c r="G1333" s="440"/>
      <c r="H1333" s="209"/>
      <c r="I1333" s="71"/>
    </row>
    <row r="1334" spans="1:9" ht="18" x14ac:dyDescent="0.4">
      <c r="A1334" s="210">
        <v>21020302</v>
      </c>
      <c r="B1334" s="269"/>
      <c r="C1334" s="15"/>
      <c r="D1334" s="91"/>
      <c r="E1334" s="129" t="s">
        <v>178</v>
      </c>
      <c r="F1334" s="440"/>
      <c r="G1334" s="440"/>
      <c r="H1334" s="209"/>
      <c r="I1334" s="71"/>
    </row>
    <row r="1335" spans="1:9" ht="18" x14ac:dyDescent="0.4">
      <c r="A1335" s="210">
        <v>21020303</v>
      </c>
      <c r="B1335" s="269"/>
      <c r="C1335" s="15"/>
      <c r="D1335" s="91"/>
      <c r="E1335" s="129" t="s">
        <v>179</v>
      </c>
      <c r="F1335" s="209"/>
      <c r="G1335" s="311"/>
      <c r="H1335" s="209"/>
      <c r="I1335" s="71"/>
    </row>
    <row r="1336" spans="1:9" ht="18" x14ac:dyDescent="0.4">
      <c r="A1336" s="210">
        <v>21020304</v>
      </c>
      <c r="B1336" s="269"/>
      <c r="C1336" s="15"/>
      <c r="D1336" s="91"/>
      <c r="E1336" s="129" t="s">
        <v>180</v>
      </c>
      <c r="F1336" s="209"/>
      <c r="G1336" s="311"/>
      <c r="H1336" s="209"/>
      <c r="I1336" s="71"/>
    </row>
    <row r="1337" spans="1:9" ht="18" x14ac:dyDescent="0.4">
      <c r="A1337" s="210">
        <v>21020312</v>
      </c>
      <c r="B1337" s="269"/>
      <c r="C1337" s="15"/>
      <c r="D1337" s="91"/>
      <c r="E1337" s="129" t="s">
        <v>183</v>
      </c>
      <c r="F1337" s="209"/>
      <c r="G1337" s="311"/>
      <c r="H1337" s="209"/>
      <c r="I1337" s="71"/>
    </row>
    <row r="1338" spans="1:9" ht="18" x14ac:dyDescent="0.4">
      <c r="A1338" s="210">
        <v>21020315</v>
      </c>
      <c r="B1338" s="269"/>
      <c r="C1338" s="15"/>
      <c r="D1338" s="91"/>
      <c r="E1338" s="129" t="s">
        <v>186</v>
      </c>
      <c r="F1338" s="209"/>
      <c r="G1338" s="311"/>
      <c r="H1338" s="209"/>
      <c r="I1338" s="71"/>
    </row>
    <row r="1339" spans="1:9" ht="18" x14ac:dyDescent="0.4">
      <c r="A1339" s="210">
        <v>21020314</v>
      </c>
      <c r="B1339" s="269"/>
      <c r="C1339" s="15"/>
      <c r="D1339" s="91"/>
      <c r="E1339" s="129" t="s">
        <v>517</v>
      </c>
      <c r="F1339" s="209"/>
      <c r="G1339" s="311"/>
      <c r="H1339" s="209"/>
      <c r="I1339" s="71"/>
    </row>
    <row r="1340" spans="1:9" ht="18" x14ac:dyDescent="0.4">
      <c r="A1340" s="210">
        <v>21020305</v>
      </c>
      <c r="B1340" s="269"/>
      <c r="C1340" s="15"/>
      <c r="D1340" s="91"/>
      <c r="E1340" s="129" t="s">
        <v>518</v>
      </c>
      <c r="F1340" s="209"/>
      <c r="G1340" s="311"/>
      <c r="H1340" s="209"/>
      <c r="I1340" s="71"/>
    </row>
    <row r="1341" spans="1:9" ht="18" x14ac:dyDescent="0.4">
      <c r="A1341" s="210">
        <v>21020306</v>
      </c>
      <c r="B1341" s="269"/>
      <c r="C1341" s="15"/>
      <c r="D1341" s="91"/>
      <c r="E1341" s="129" t="s">
        <v>519</v>
      </c>
      <c r="F1341" s="209"/>
      <c r="G1341" s="311"/>
      <c r="H1341" s="209"/>
      <c r="I1341" s="71"/>
    </row>
    <row r="1342" spans="1:9" ht="18" x14ac:dyDescent="0.4">
      <c r="A1342" s="305">
        <v>21020400</v>
      </c>
      <c r="B1342" s="269"/>
      <c r="C1342" s="14"/>
      <c r="D1342" s="91"/>
      <c r="E1342" s="84" t="s">
        <v>193</v>
      </c>
      <c r="F1342" s="209"/>
      <c r="G1342" s="71"/>
      <c r="H1342" s="209"/>
      <c r="I1342" s="71"/>
    </row>
    <row r="1343" spans="1:9" ht="18" x14ac:dyDescent="0.4">
      <c r="A1343" s="306">
        <v>21020401</v>
      </c>
      <c r="B1343" s="269" t="s">
        <v>644</v>
      </c>
      <c r="C1343" s="15"/>
      <c r="D1343" s="91">
        <v>31912500</v>
      </c>
      <c r="E1343" s="129" t="s">
        <v>177</v>
      </c>
      <c r="F1343" s="70">
        <v>233073.95250000001</v>
      </c>
      <c r="G1343" s="71">
        <v>329566.56883500004</v>
      </c>
      <c r="H1343" s="209">
        <f t="shared" si="48"/>
        <v>247174.92662625003</v>
      </c>
      <c r="I1343" s="71">
        <f t="shared" ref="I1343:I1348" si="49">G1343+(G1343/100*1)</f>
        <v>332862.23452335002</v>
      </c>
    </row>
    <row r="1344" spans="1:9" ht="18" x14ac:dyDescent="0.4">
      <c r="A1344" s="306">
        <v>21020402</v>
      </c>
      <c r="B1344" s="269" t="s">
        <v>644</v>
      </c>
      <c r="C1344" s="15"/>
      <c r="D1344" s="91">
        <v>31912500</v>
      </c>
      <c r="E1344" s="129" t="s">
        <v>178</v>
      </c>
      <c r="F1344" s="70">
        <v>133185.11249999999</v>
      </c>
      <c r="G1344" s="71">
        <v>188323.749075</v>
      </c>
      <c r="H1344" s="209">
        <f t="shared" si="48"/>
        <v>141242.81180625001</v>
      </c>
      <c r="I1344" s="71">
        <f t="shared" si="49"/>
        <v>190206.98656575</v>
      </c>
    </row>
    <row r="1345" spans="1:9" ht="18" x14ac:dyDescent="0.4">
      <c r="A1345" s="306">
        <v>21020403</v>
      </c>
      <c r="B1345" s="269" t="s">
        <v>644</v>
      </c>
      <c r="C1345" s="15"/>
      <c r="D1345" s="91">
        <v>31912500</v>
      </c>
      <c r="E1345" s="129" t="s">
        <v>179</v>
      </c>
      <c r="F1345" s="70">
        <v>12150</v>
      </c>
      <c r="G1345" s="71">
        <v>17180.099999999999</v>
      </c>
      <c r="H1345" s="209">
        <f t="shared" si="48"/>
        <v>12885.074999999999</v>
      </c>
      <c r="I1345" s="71">
        <f t="shared" si="49"/>
        <v>17351.900999999998</v>
      </c>
    </row>
    <row r="1346" spans="1:9" ht="18" x14ac:dyDescent="0.4">
      <c r="A1346" s="306">
        <v>21020404</v>
      </c>
      <c r="B1346" s="269" t="s">
        <v>644</v>
      </c>
      <c r="C1346" s="15"/>
      <c r="D1346" s="91">
        <v>31912500</v>
      </c>
      <c r="E1346" s="129" t="s">
        <v>180</v>
      </c>
      <c r="F1346" s="70">
        <v>33296.28</v>
      </c>
      <c r="G1346" s="71">
        <v>47080.939920000004</v>
      </c>
      <c r="H1346" s="209">
        <f t="shared" si="48"/>
        <v>35310.704940000003</v>
      </c>
      <c r="I1346" s="71">
        <f t="shared" si="49"/>
        <v>47551.749319200004</v>
      </c>
    </row>
    <row r="1347" spans="1:9" ht="18" x14ac:dyDescent="0.4">
      <c r="A1347" s="306" t="s">
        <v>529</v>
      </c>
      <c r="B1347" s="269"/>
      <c r="C1347" s="15"/>
      <c r="D1347" s="91"/>
      <c r="E1347" s="129" t="s">
        <v>183</v>
      </c>
      <c r="F1347" s="70">
        <v>0</v>
      </c>
      <c r="G1347" s="71">
        <v>0</v>
      </c>
      <c r="H1347" s="209">
        <f t="shared" si="48"/>
        <v>0</v>
      </c>
      <c r="I1347" s="71">
        <f t="shared" si="49"/>
        <v>0</v>
      </c>
    </row>
    <row r="1348" spans="1:9" ht="18" x14ac:dyDescent="0.4">
      <c r="A1348" s="306">
        <v>21020415</v>
      </c>
      <c r="B1348" s="269" t="s">
        <v>644</v>
      </c>
      <c r="C1348" s="15"/>
      <c r="D1348" s="91">
        <v>31912500</v>
      </c>
      <c r="E1348" s="129" t="s">
        <v>186</v>
      </c>
      <c r="F1348" s="70">
        <v>69296.22</v>
      </c>
      <c r="G1348" s="71">
        <v>97984.855080000008</v>
      </c>
      <c r="H1348" s="209">
        <f t="shared" si="48"/>
        <v>73488.641310000006</v>
      </c>
      <c r="I1348" s="71">
        <f t="shared" si="49"/>
        <v>98964.70363080001</v>
      </c>
    </row>
    <row r="1349" spans="1:9" ht="18" x14ac:dyDescent="0.4">
      <c r="A1349" s="305">
        <v>21020500</v>
      </c>
      <c r="B1349" s="207"/>
      <c r="C1349" s="14"/>
      <c r="D1349" s="207"/>
      <c r="E1349" s="84" t="s">
        <v>194</v>
      </c>
      <c r="F1349" s="70">
        <v>0</v>
      </c>
      <c r="G1349" s="71">
        <v>0</v>
      </c>
      <c r="H1349" s="209">
        <f t="shared" si="48"/>
        <v>0</v>
      </c>
      <c r="I1349" s="71">
        <f>G1349+(G1349/100*5)</f>
        <v>0</v>
      </c>
    </row>
    <row r="1350" spans="1:9" ht="18" x14ac:dyDescent="0.4">
      <c r="A1350" s="306">
        <v>21020501</v>
      </c>
      <c r="B1350" s="269" t="s">
        <v>644</v>
      </c>
      <c r="C1350" s="15"/>
      <c r="D1350" s="91">
        <v>31912500</v>
      </c>
      <c r="E1350" s="129" t="s">
        <v>177</v>
      </c>
      <c r="F1350" s="70">
        <v>94321.447499999995</v>
      </c>
      <c r="G1350" s="71">
        <v>133370.52676499999</v>
      </c>
      <c r="H1350" s="209">
        <f t="shared" si="48"/>
        <v>100027.89507375</v>
      </c>
      <c r="I1350" s="71">
        <f t="shared" ref="I1350:I1355" si="50">G1350+(G1350/100*1)</f>
        <v>134704.23203264998</v>
      </c>
    </row>
    <row r="1351" spans="1:9" ht="18" x14ac:dyDescent="0.4">
      <c r="A1351" s="307">
        <v>21020502</v>
      </c>
      <c r="B1351" s="269" t="s">
        <v>644</v>
      </c>
      <c r="C1351" s="15"/>
      <c r="D1351" s="91">
        <v>31912500</v>
      </c>
      <c r="E1351" s="129" t="s">
        <v>178</v>
      </c>
      <c r="F1351" s="70">
        <v>53897.97</v>
      </c>
      <c r="G1351" s="71">
        <v>76211.729580000014</v>
      </c>
      <c r="H1351" s="209">
        <f t="shared" si="48"/>
        <v>57158.79718500001</v>
      </c>
      <c r="I1351" s="71">
        <f t="shared" si="50"/>
        <v>76973.846875800009</v>
      </c>
    </row>
    <row r="1352" spans="1:9" ht="18" x14ac:dyDescent="0.4">
      <c r="A1352" s="307">
        <v>21020503</v>
      </c>
      <c r="B1352" s="269" t="s">
        <v>644</v>
      </c>
      <c r="C1352" s="15"/>
      <c r="D1352" s="91">
        <v>31912500</v>
      </c>
      <c r="E1352" s="129" t="s">
        <v>179</v>
      </c>
      <c r="F1352" s="70">
        <v>8100</v>
      </c>
      <c r="G1352" s="71">
        <v>11453.4</v>
      </c>
      <c r="H1352" s="209">
        <f t="shared" si="48"/>
        <v>8590.0499999999993</v>
      </c>
      <c r="I1352" s="71">
        <f t="shared" si="50"/>
        <v>11567.933999999999</v>
      </c>
    </row>
    <row r="1353" spans="1:9" ht="18" x14ac:dyDescent="0.4">
      <c r="A1353" s="307">
        <v>21020504</v>
      </c>
      <c r="B1353" s="269" t="s">
        <v>644</v>
      </c>
      <c r="C1353" s="15"/>
      <c r="D1353" s="91">
        <v>31912500</v>
      </c>
      <c r="E1353" s="129" t="s">
        <v>180</v>
      </c>
      <c r="F1353" s="70">
        <v>13474.4925</v>
      </c>
      <c r="G1353" s="71">
        <v>19052.932395000003</v>
      </c>
      <c r="H1353" s="209">
        <f t="shared" si="48"/>
        <v>14289.699296250003</v>
      </c>
      <c r="I1353" s="71">
        <f t="shared" si="50"/>
        <v>19243.461718950002</v>
      </c>
    </row>
    <row r="1354" spans="1:9" ht="18" x14ac:dyDescent="0.4">
      <c r="A1354" s="307" t="s">
        <v>529</v>
      </c>
      <c r="B1354" s="269"/>
      <c r="C1354" s="15"/>
      <c r="D1354" s="91"/>
      <c r="E1354" s="129" t="s">
        <v>183</v>
      </c>
      <c r="F1354" s="70">
        <v>0</v>
      </c>
      <c r="G1354" s="71">
        <v>0</v>
      </c>
      <c r="H1354" s="209">
        <f t="shared" si="48"/>
        <v>0</v>
      </c>
      <c r="I1354" s="71">
        <f t="shared" si="50"/>
        <v>0</v>
      </c>
    </row>
    <row r="1355" spans="1:9" ht="18" x14ac:dyDescent="0.4">
      <c r="A1355" s="307">
        <v>21020515</v>
      </c>
      <c r="B1355" s="269" t="s">
        <v>644</v>
      </c>
      <c r="C1355" s="15"/>
      <c r="D1355" s="91">
        <v>31912500</v>
      </c>
      <c r="E1355" s="129" t="s">
        <v>186</v>
      </c>
      <c r="F1355" s="70">
        <v>110669.84999999999</v>
      </c>
      <c r="G1355" s="71">
        <v>156487.16789999997</v>
      </c>
      <c r="H1355" s="209">
        <f t="shared" si="48"/>
        <v>117365.37592499997</v>
      </c>
      <c r="I1355" s="71">
        <f t="shared" si="50"/>
        <v>158052.03957899997</v>
      </c>
    </row>
    <row r="1356" spans="1:9" ht="18" x14ac:dyDescent="0.4">
      <c r="A1356" s="214">
        <v>21020600</v>
      </c>
      <c r="B1356" s="215"/>
      <c r="C1356" s="16"/>
      <c r="D1356" s="215"/>
      <c r="E1356" s="84" t="s">
        <v>195</v>
      </c>
      <c r="F1356" s="70">
        <v>0</v>
      </c>
      <c r="G1356" s="71"/>
      <c r="H1356" s="209">
        <f t="shared" si="48"/>
        <v>0</v>
      </c>
      <c r="I1356" s="71"/>
    </row>
    <row r="1357" spans="1:9" ht="18" x14ac:dyDescent="0.4">
      <c r="A1357" s="276">
        <v>21020605</v>
      </c>
      <c r="B1357" s="269"/>
      <c r="C1357" s="17"/>
      <c r="D1357" s="91"/>
      <c r="E1357" s="92" t="s">
        <v>198</v>
      </c>
      <c r="F1357" s="70">
        <v>0</v>
      </c>
      <c r="G1357" s="71"/>
      <c r="H1357" s="209">
        <f t="shared" si="48"/>
        <v>0</v>
      </c>
      <c r="I1357" s="71"/>
    </row>
    <row r="1358" spans="1:9" ht="18" x14ac:dyDescent="0.4">
      <c r="A1358" s="219">
        <v>22010100</v>
      </c>
      <c r="B1358" s="269"/>
      <c r="C1358" s="18"/>
      <c r="D1358" s="220"/>
      <c r="E1358" s="153" t="s">
        <v>202</v>
      </c>
      <c r="F1358" s="70"/>
      <c r="G1358" s="71"/>
      <c r="H1358" s="70"/>
      <c r="I1358" s="71"/>
    </row>
    <row r="1359" spans="1:9" ht="18" x14ac:dyDescent="0.4">
      <c r="A1359" s="720">
        <v>22010100</v>
      </c>
      <c r="B1359" s="721" t="s">
        <v>784</v>
      </c>
      <c r="C1359" s="50"/>
      <c r="D1359" s="626"/>
      <c r="E1359" s="722" t="s">
        <v>888</v>
      </c>
      <c r="F1359" s="723"/>
      <c r="G1359" s="95">
        <v>1680000</v>
      </c>
      <c r="H1359" s="208">
        <v>60000</v>
      </c>
      <c r="I1359" s="726">
        <v>0</v>
      </c>
    </row>
    <row r="1360" spans="1:9" ht="18" x14ac:dyDescent="0.4">
      <c r="A1360" s="299">
        <v>22020000</v>
      </c>
      <c r="B1360" s="220"/>
      <c r="C1360" s="18"/>
      <c r="D1360" s="220"/>
      <c r="E1360" s="153" t="s">
        <v>203</v>
      </c>
      <c r="F1360" s="70"/>
      <c r="G1360" s="71"/>
      <c r="H1360" s="70"/>
      <c r="I1360" s="71"/>
    </row>
    <row r="1361" spans="1:9" ht="18" x14ac:dyDescent="0.4">
      <c r="A1361" s="299">
        <v>22020100</v>
      </c>
      <c r="B1361" s="220"/>
      <c r="C1361" s="18"/>
      <c r="D1361" s="220"/>
      <c r="E1361" s="153" t="s">
        <v>204</v>
      </c>
      <c r="F1361" s="70"/>
      <c r="G1361" s="71"/>
      <c r="H1361" s="70"/>
      <c r="I1361" s="71"/>
    </row>
    <row r="1362" spans="1:9" ht="18" x14ac:dyDescent="0.4">
      <c r="A1362" s="309">
        <v>22020102</v>
      </c>
      <c r="B1362" s="269" t="s">
        <v>644</v>
      </c>
      <c r="C1362" s="15"/>
      <c r="D1362" s="91">
        <v>31912500</v>
      </c>
      <c r="E1362" s="218" t="s">
        <v>206</v>
      </c>
      <c r="F1362" s="76"/>
      <c r="G1362" s="71">
        <v>50000</v>
      </c>
      <c r="H1362" s="76"/>
      <c r="I1362" s="71">
        <v>50000</v>
      </c>
    </row>
    <row r="1363" spans="1:9" ht="18" x14ac:dyDescent="0.4">
      <c r="A1363" s="309">
        <v>22020313</v>
      </c>
      <c r="B1363" s="269"/>
      <c r="C1363" s="15"/>
      <c r="D1363" s="91"/>
      <c r="E1363" s="218" t="s">
        <v>221</v>
      </c>
      <c r="F1363" s="76"/>
      <c r="G1363" s="74"/>
      <c r="H1363" s="76"/>
      <c r="I1363" s="74"/>
    </row>
    <row r="1364" spans="1:9" ht="18" x14ac:dyDescent="0.4">
      <c r="A1364" s="299">
        <v>22020300</v>
      </c>
      <c r="B1364" s="220"/>
      <c r="C1364" s="18"/>
      <c r="D1364" s="220"/>
      <c r="E1364" s="153" t="s">
        <v>212</v>
      </c>
      <c r="F1364" s="76"/>
      <c r="G1364" s="74"/>
      <c r="H1364" s="76"/>
      <c r="I1364" s="74"/>
    </row>
    <row r="1365" spans="1:9" ht="18.5" thickBot="1" x14ac:dyDescent="0.45">
      <c r="A1365" s="317" t="s">
        <v>695</v>
      </c>
      <c r="B1365" s="420"/>
      <c r="C1365" s="422"/>
      <c r="D1365" s="331"/>
      <c r="E1365" s="473" t="s">
        <v>842</v>
      </c>
      <c r="F1365" s="77">
        <v>2762110</v>
      </c>
      <c r="G1365" s="78">
        <v>5000000</v>
      </c>
      <c r="H1365" s="77">
        <v>1306000</v>
      </c>
      <c r="I1365" s="78">
        <v>5000000</v>
      </c>
    </row>
    <row r="1366" spans="1:9" ht="18.5" thickBot="1" x14ac:dyDescent="0.45">
      <c r="A1366" s="471"/>
      <c r="B1366" s="451"/>
      <c r="C1366" s="452"/>
      <c r="D1366" s="451"/>
      <c r="E1366" s="453" t="s">
        <v>164</v>
      </c>
      <c r="F1366" s="468">
        <f>SUM(F1327:F1357)</f>
        <v>1696880.7450000001</v>
      </c>
      <c r="G1366" s="468">
        <f>SUM(G1327:G1359)</f>
        <v>7038444.9934300007</v>
      </c>
      <c r="H1366" s="468">
        <f>SUM(H1327:H1357)</f>
        <v>1799542.0300725</v>
      </c>
      <c r="I1366" s="468">
        <f>SUM(I1327:I1359)</f>
        <v>3863383.2671642997</v>
      </c>
    </row>
    <row r="1367" spans="1:9" ht="18.5" thickBot="1" x14ac:dyDescent="0.45">
      <c r="A1367" s="470"/>
      <c r="B1367" s="446"/>
      <c r="C1367" s="447"/>
      <c r="D1367" s="446"/>
      <c r="E1367" s="448" t="s">
        <v>203</v>
      </c>
      <c r="F1367" s="465">
        <f>SUM(F1362:F1365)</f>
        <v>2762110</v>
      </c>
      <c r="G1367" s="465">
        <f>SUM(G1362:G1365)</f>
        <v>5050000</v>
      </c>
      <c r="H1367" s="465">
        <f>SUM(H1362:H1365)</f>
        <v>1306000</v>
      </c>
      <c r="I1367" s="465">
        <f>SUM(I1362:I1365)</f>
        <v>5050000</v>
      </c>
    </row>
    <row r="1368" spans="1:9" ht="18.5" thickBot="1" x14ac:dyDescent="0.45">
      <c r="A1368" s="39"/>
      <c r="B1368" s="312"/>
      <c r="C1368" s="39"/>
      <c r="D1368" s="312"/>
      <c r="E1368" s="313" t="s">
        <v>296</v>
      </c>
      <c r="F1368" s="182">
        <f>F1366+F1367</f>
        <v>4458990.7450000001</v>
      </c>
      <c r="G1368" s="182">
        <f>G1366+G1367</f>
        <v>12088444.99343</v>
      </c>
      <c r="H1368" s="182">
        <f>H1366+H1367</f>
        <v>3105542.0300725</v>
      </c>
      <c r="I1368" s="182">
        <f>I1366+I1367</f>
        <v>8913383.2671642993</v>
      </c>
    </row>
    <row r="1369" spans="1:9" ht="22.5" x14ac:dyDescent="0.45">
      <c r="A1369" s="918" t="s">
        <v>845</v>
      </c>
      <c r="B1369" s="919"/>
      <c r="C1369" s="919"/>
      <c r="D1369" s="919"/>
      <c r="E1369" s="919"/>
      <c r="F1369" s="919"/>
      <c r="G1369" s="919"/>
      <c r="H1369" s="919"/>
      <c r="I1369" s="920"/>
    </row>
    <row r="1370" spans="1:9" ht="18" x14ac:dyDescent="0.4">
      <c r="A1370" s="909" t="s">
        <v>485</v>
      </c>
      <c r="B1370" s="910"/>
      <c r="C1370" s="910"/>
      <c r="D1370" s="910"/>
      <c r="E1370" s="910"/>
      <c r="F1370" s="910"/>
      <c r="G1370" s="910"/>
      <c r="H1370" s="910"/>
      <c r="I1370" s="911"/>
    </row>
    <row r="1371" spans="1:9" ht="22.5" x14ac:dyDescent="0.45">
      <c r="A1371" s="912" t="s">
        <v>952</v>
      </c>
      <c r="B1371" s="913"/>
      <c r="C1371" s="913"/>
      <c r="D1371" s="913"/>
      <c r="E1371" s="913"/>
      <c r="F1371" s="913"/>
      <c r="G1371" s="913"/>
      <c r="H1371" s="913"/>
      <c r="I1371" s="914"/>
    </row>
    <row r="1372" spans="1:9" ht="28" customHeight="1" thickBot="1" x14ac:dyDescent="0.45">
      <c r="A1372" s="915" t="s">
        <v>279</v>
      </c>
      <c r="B1372" s="916"/>
      <c r="C1372" s="916"/>
      <c r="D1372" s="916"/>
      <c r="E1372" s="916"/>
      <c r="F1372" s="916"/>
      <c r="G1372" s="916"/>
      <c r="H1372" s="916"/>
      <c r="I1372" s="917"/>
    </row>
    <row r="1373" spans="1:9" ht="28" customHeight="1" thickBot="1" x14ac:dyDescent="0.45">
      <c r="A1373" s="927" t="s">
        <v>407</v>
      </c>
      <c r="B1373" s="928"/>
      <c r="C1373" s="928"/>
      <c r="D1373" s="928"/>
      <c r="E1373" s="928"/>
      <c r="F1373" s="928"/>
      <c r="G1373" s="928"/>
      <c r="H1373" s="928"/>
      <c r="I1373" s="929"/>
    </row>
    <row r="1374" spans="1:9" ht="28" customHeight="1" thickBot="1" x14ac:dyDescent="0.45">
      <c r="A1374" s="40" t="s">
        <v>697</v>
      </c>
      <c r="B1374" s="80" t="s">
        <v>456</v>
      </c>
      <c r="C1374" s="40" t="s">
        <v>452</v>
      </c>
      <c r="D1374" s="314" t="s">
        <v>455</v>
      </c>
      <c r="E1374" s="315" t="s">
        <v>1</v>
      </c>
      <c r="F1374" s="80" t="s">
        <v>853</v>
      </c>
      <c r="G1374" s="80" t="s">
        <v>883</v>
      </c>
      <c r="H1374" s="80" t="s">
        <v>884</v>
      </c>
      <c r="I1374" s="80" t="s">
        <v>957</v>
      </c>
    </row>
    <row r="1375" spans="1:9" s="175" customFormat="1" ht="18" x14ac:dyDescent="0.35">
      <c r="A1375" s="316">
        <v>22400100101</v>
      </c>
      <c r="B1375" s="269" t="s">
        <v>644</v>
      </c>
      <c r="C1375" s="15"/>
      <c r="D1375" s="91">
        <v>31912500</v>
      </c>
      <c r="E1375" s="188" t="s">
        <v>369</v>
      </c>
      <c r="F1375" s="189">
        <f>F1443</f>
        <v>20264741.620000001</v>
      </c>
      <c r="G1375" s="189">
        <f>G1443</f>
        <v>48746323.382679999</v>
      </c>
      <c r="H1375" s="189">
        <f>H1443</f>
        <v>24753414.964510001</v>
      </c>
      <c r="I1375" s="189">
        <f>I1443</f>
        <v>45535932.152206801</v>
      </c>
    </row>
    <row r="1376" spans="1:9" ht="20.25" customHeight="1" x14ac:dyDescent="0.4">
      <c r="A1376" s="309">
        <v>22400100102</v>
      </c>
      <c r="B1376" s="269" t="s">
        <v>644</v>
      </c>
      <c r="C1376" s="15"/>
      <c r="D1376" s="91">
        <v>31912500</v>
      </c>
      <c r="E1376" s="129" t="s">
        <v>406</v>
      </c>
      <c r="F1376" s="191">
        <f>F1504</f>
        <v>27597343.052500002</v>
      </c>
      <c r="G1376" s="191">
        <f>G1504</f>
        <v>75515198.976235002</v>
      </c>
      <c r="H1376" s="191">
        <f>H1504</f>
        <v>44441632.814676248</v>
      </c>
      <c r="I1376" s="191">
        <f>I1504</f>
        <v>73220329.685497344</v>
      </c>
    </row>
    <row r="1377" spans="1:9" ht="19.5" customHeight="1" x14ac:dyDescent="0.4">
      <c r="A1377" s="309">
        <v>22400100104</v>
      </c>
      <c r="B1377" s="269" t="s">
        <v>644</v>
      </c>
      <c r="C1377" s="15"/>
      <c r="D1377" s="91">
        <v>31912500</v>
      </c>
      <c r="E1377" s="129" t="s">
        <v>371</v>
      </c>
      <c r="F1377" s="191">
        <f>F1562</f>
        <v>14077480.84</v>
      </c>
      <c r="G1377" s="191">
        <f>G1562</f>
        <v>31483371.335760001</v>
      </c>
      <c r="H1377" s="191">
        <f>H1562</f>
        <v>13811349.711819999</v>
      </c>
      <c r="I1377" s="191">
        <f>I1562</f>
        <v>28603784.1119176</v>
      </c>
    </row>
    <row r="1378" spans="1:9" ht="18" customHeight="1" x14ac:dyDescent="0.4">
      <c r="A1378" s="309">
        <v>22400100105</v>
      </c>
      <c r="B1378" s="269" t="s">
        <v>644</v>
      </c>
      <c r="C1378" s="15"/>
      <c r="D1378" s="91">
        <v>31912500</v>
      </c>
      <c r="E1378" s="129" t="s">
        <v>372</v>
      </c>
      <c r="F1378" s="191">
        <f>F1623</f>
        <v>28107728.579999998</v>
      </c>
      <c r="G1378" s="191">
        <f>G1623</f>
        <v>55020340.716620013</v>
      </c>
      <c r="H1378" s="191">
        <f>H1623</f>
        <v>28730317.359964997</v>
      </c>
      <c r="I1378" s="191">
        <f>I1623</f>
        <v>50364455.849686198</v>
      </c>
    </row>
    <row r="1379" spans="1:9" ht="18" x14ac:dyDescent="0.4">
      <c r="A1379" s="309">
        <v>22400100106</v>
      </c>
      <c r="B1379" s="269" t="s">
        <v>644</v>
      </c>
      <c r="C1379" s="15"/>
      <c r="D1379" s="91">
        <v>31912500</v>
      </c>
      <c r="E1379" s="129" t="s">
        <v>373</v>
      </c>
      <c r="F1379" s="191">
        <f>F1678</f>
        <v>8801274.2399999984</v>
      </c>
      <c r="G1379" s="191">
        <f>G1678</f>
        <v>22688721.935360003</v>
      </c>
      <c r="H1379" s="191">
        <f>H1678</f>
        <v>19016626.331520002</v>
      </c>
      <c r="I1379" s="191">
        <f>I1678</f>
        <v>18246136.793113597</v>
      </c>
    </row>
    <row r="1380" spans="1:9" ht="18.5" thickBot="1" x14ac:dyDescent="0.45">
      <c r="A1380" s="317">
        <v>22400100107</v>
      </c>
      <c r="B1380" s="269" t="s">
        <v>644</v>
      </c>
      <c r="C1380" s="15"/>
      <c r="D1380" s="91">
        <v>31912500</v>
      </c>
      <c r="E1380" s="138" t="s">
        <v>374</v>
      </c>
      <c r="F1380" s="285">
        <f>F1737</f>
        <v>3373962.57</v>
      </c>
      <c r="G1380" s="285">
        <f>G1737</f>
        <v>7668256.5979800001</v>
      </c>
      <c r="H1380" s="285">
        <f>H1737</f>
        <v>3318123.2309849998</v>
      </c>
      <c r="I1380" s="285">
        <f>I1737</f>
        <v>7135205.9510597996</v>
      </c>
    </row>
    <row r="1381" spans="1:9" ht="18.5" thickBot="1" x14ac:dyDescent="0.45">
      <c r="A1381" s="24"/>
      <c r="B1381" s="250"/>
      <c r="C1381" s="24"/>
      <c r="D1381" s="250"/>
      <c r="E1381" s="251" t="s">
        <v>296</v>
      </c>
      <c r="F1381" s="199">
        <f>SUM(F1375:F1380)</f>
        <v>102222530.90249999</v>
      </c>
      <c r="G1381" s="199">
        <f>SUM(G1375:G1380)</f>
        <v>241122212.944635</v>
      </c>
      <c r="H1381" s="199">
        <f>SUM(H1375:H1380)</f>
        <v>134071464.41347626</v>
      </c>
      <c r="I1381" s="199">
        <f>SUM(I1375:I1380)</f>
        <v>223105844.54348132</v>
      </c>
    </row>
    <row r="1382" spans="1:9" ht="18" x14ac:dyDescent="0.4">
      <c r="A1382" s="939" t="s">
        <v>504</v>
      </c>
      <c r="B1382" s="940"/>
      <c r="C1382" s="940"/>
      <c r="D1382" s="940"/>
      <c r="E1382" s="940"/>
      <c r="F1382" s="940"/>
      <c r="G1382" s="940"/>
      <c r="H1382" s="940"/>
      <c r="I1382" s="941"/>
    </row>
    <row r="1383" spans="1:9" ht="18" x14ac:dyDescent="0.4">
      <c r="A1383" s="299"/>
      <c r="B1383" s="220"/>
      <c r="C1383" s="18"/>
      <c r="D1383" s="220"/>
      <c r="E1383" s="158" t="s">
        <v>164</v>
      </c>
      <c r="F1383" s="318">
        <f t="shared" ref="F1383:I1384" si="51">F1441+F1502+F1560+F1621+F1676+F1735</f>
        <v>31713483.6525</v>
      </c>
      <c r="G1383" s="318">
        <f t="shared" si="51"/>
        <v>88422212.944635004</v>
      </c>
      <c r="H1383" s="318">
        <f t="shared" si="51"/>
        <v>34644661.913476251</v>
      </c>
      <c r="I1383" s="318">
        <f t="shared" si="51"/>
        <v>70405844.54348135</v>
      </c>
    </row>
    <row r="1384" spans="1:9" ht="18.5" thickBot="1" x14ac:dyDescent="0.45">
      <c r="A1384" s="319"/>
      <c r="B1384" s="320"/>
      <c r="C1384" s="42"/>
      <c r="D1384" s="320"/>
      <c r="E1384" s="321" t="s">
        <v>203</v>
      </c>
      <c r="F1384" s="322">
        <f t="shared" si="51"/>
        <v>70509047.25</v>
      </c>
      <c r="G1384" s="322">
        <f t="shared" si="51"/>
        <v>152700000</v>
      </c>
      <c r="H1384" s="322">
        <f t="shared" si="51"/>
        <v>99426802.5</v>
      </c>
      <c r="I1384" s="322">
        <f t="shared" si="51"/>
        <v>152700000</v>
      </c>
    </row>
    <row r="1385" spans="1:9" ht="18.5" thickBot="1" x14ac:dyDescent="0.45">
      <c r="A1385" s="43"/>
      <c r="B1385" s="323"/>
      <c r="C1385" s="43"/>
      <c r="D1385" s="323"/>
      <c r="E1385" s="324" t="s">
        <v>296</v>
      </c>
      <c r="F1385" s="325">
        <f>F1383+F1384</f>
        <v>102222530.9025</v>
      </c>
      <c r="G1385" s="325">
        <f>G1383+G1384</f>
        <v>241122212.944635</v>
      </c>
      <c r="H1385" s="325">
        <f>H1383+H1384</f>
        <v>134071464.41347626</v>
      </c>
      <c r="I1385" s="325">
        <f>I1383+I1384</f>
        <v>223105844.54348135</v>
      </c>
    </row>
    <row r="1386" spans="1:9" ht="22.5" x14ac:dyDescent="0.45">
      <c r="A1386" s="918" t="s">
        <v>845</v>
      </c>
      <c r="B1386" s="919"/>
      <c r="C1386" s="919"/>
      <c r="D1386" s="919"/>
      <c r="E1386" s="919"/>
      <c r="F1386" s="919"/>
      <c r="G1386" s="919"/>
      <c r="H1386" s="919"/>
      <c r="I1386" s="920"/>
    </row>
    <row r="1387" spans="1:9" ht="18" x14ac:dyDescent="0.4">
      <c r="A1387" s="909" t="s">
        <v>485</v>
      </c>
      <c r="B1387" s="910"/>
      <c r="C1387" s="910"/>
      <c r="D1387" s="910"/>
      <c r="E1387" s="910"/>
      <c r="F1387" s="910"/>
      <c r="G1387" s="910"/>
      <c r="H1387" s="910"/>
      <c r="I1387" s="911"/>
    </row>
    <row r="1388" spans="1:9" ht="22.5" x14ac:dyDescent="0.45">
      <c r="A1388" s="912" t="s">
        <v>952</v>
      </c>
      <c r="B1388" s="913"/>
      <c r="C1388" s="913"/>
      <c r="D1388" s="913"/>
      <c r="E1388" s="913"/>
      <c r="F1388" s="913"/>
      <c r="G1388" s="913"/>
      <c r="H1388" s="913"/>
      <c r="I1388" s="914"/>
    </row>
    <row r="1389" spans="1:9" ht="28" customHeight="1" thickBot="1" x14ac:dyDescent="0.45">
      <c r="A1389" s="915" t="s">
        <v>279</v>
      </c>
      <c r="B1389" s="916"/>
      <c r="C1389" s="916"/>
      <c r="D1389" s="916"/>
      <c r="E1389" s="916"/>
      <c r="F1389" s="916"/>
      <c r="G1389" s="916"/>
      <c r="H1389" s="916"/>
      <c r="I1389" s="917"/>
    </row>
    <row r="1390" spans="1:9" ht="18.75" customHeight="1" thickBot="1" x14ac:dyDescent="0.45">
      <c r="A1390" s="921" t="s">
        <v>408</v>
      </c>
      <c r="B1390" s="922"/>
      <c r="C1390" s="922"/>
      <c r="D1390" s="922"/>
      <c r="E1390" s="922"/>
      <c r="F1390" s="922"/>
      <c r="G1390" s="922"/>
      <c r="H1390" s="922"/>
      <c r="I1390" s="923"/>
    </row>
    <row r="1391" spans="1:9" ht="36.5" thickBot="1" x14ac:dyDescent="0.45">
      <c r="A1391" s="4" t="s">
        <v>463</v>
      </c>
      <c r="B1391" s="80" t="s">
        <v>456</v>
      </c>
      <c r="C1391" s="4" t="s">
        <v>452</v>
      </c>
      <c r="D1391" s="80" t="s">
        <v>455</v>
      </c>
      <c r="E1391" s="185" t="s">
        <v>1</v>
      </c>
      <c r="F1391" s="80" t="s">
        <v>853</v>
      </c>
      <c r="G1391" s="80" t="s">
        <v>883</v>
      </c>
      <c r="H1391" s="80" t="s">
        <v>884</v>
      </c>
      <c r="I1391" s="80" t="s">
        <v>957</v>
      </c>
    </row>
    <row r="1392" spans="1:9" s="175" customFormat="1" ht="18" x14ac:dyDescent="0.35">
      <c r="A1392" s="326">
        <v>20000000</v>
      </c>
      <c r="B1392" s="327"/>
      <c r="C1392" s="44"/>
      <c r="D1392" s="327"/>
      <c r="E1392" s="111" t="s">
        <v>163</v>
      </c>
      <c r="F1392" s="229"/>
      <c r="G1392" s="229"/>
      <c r="H1392" s="229"/>
      <c r="I1392" s="230"/>
    </row>
    <row r="1393" spans="1:9" ht="18" x14ac:dyDescent="0.4">
      <c r="A1393" s="306">
        <v>21000000</v>
      </c>
      <c r="B1393" s="133"/>
      <c r="C1393" s="15"/>
      <c r="D1393" s="133"/>
      <c r="E1393" s="84" t="s">
        <v>164</v>
      </c>
      <c r="F1393" s="208"/>
      <c r="G1393" s="208"/>
      <c r="H1393" s="208"/>
      <c r="I1393" s="209"/>
    </row>
    <row r="1394" spans="1:9" ht="18" x14ac:dyDescent="0.4">
      <c r="A1394" s="306">
        <v>21010000</v>
      </c>
      <c r="B1394" s="133"/>
      <c r="C1394" s="15"/>
      <c r="D1394" s="133"/>
      <c r="E1394" s="84" t="s">
        <v>165</v>
      </c>
      <c r="F1394" s="208"/>
      <c r="G1394" s="208"/>
      <c r="H1394" s="208"/>
      <c r="I1394" s="209"/>
    </row>
    <row r="1395" spans="1:9" ht="18" x14ac:dyDescent="0.4">
      <c r="A1395" s="306">
        <v>21010103</v>
      </c>
      <c r="B1395" s="269" t="s">
        <v>644</v>
      </c>
      <c r="C1395" s="15"/>
      <c r="D1395" s="91">
        <v>31912500</v>
      </c>
      <c r="E1395" s="92" t="s">
        <v>167</v>
      </c>
      <c r="F1395" s="209">
        <v>845862.75</v>
      </c>
      <c r="G1395" s="209">
        <v>1196049.9285000002</v>
      </c>
      <c r="H1395" s="209">
        <f>G1395/12*9</f>
        <v>897037.44637500006</v>
      </c>
      <c r="I1395" s="71">
        <f>G1395+(G1395/100*1)</f>
        <v>1208010.4277850001</v>
      </c>
    </row>
    <row r="1396" spans="1:9" ht="18" x14ac:dyDescent="0.4">
      <c r="A1396" s="306">
        <v>21010104</v>
      </c>
      <c r="B1396" s="269" t="s">
        <v>644</v>
      </c>
      <c r="C1396" s="15"/>
      <c r="D1396" s="91">
        <v>31912500</v>
      </c>
      <c r="E1396" s="92" t="s">
        <v>168</v>
      </c>
      <c r="F1396" s="209">
        <v>1531716</v>
      </c>
      <c r="G1396" s="209">
        <v>2165846.4240000001</v>
      </c>
      <c r="H1396" s="209">
        <f t="shared" ref="H1396:H1425" si="52">G1396/12*9</f>
        <v>1624384.8180000002</v>
      </c>
      <c r="I1396" s="71">
        <f t="shared" ref="I1396:I1423" si="53">G1396+(G1396/100*1)</f>
        <v>2187504.8882400002</v>
      </c>
    </row>
    <row r="1397" spans="1:9" ht="18" x14ac:dyDescent="0.4">
      <c r="A1397" s="306" t="s">
        <v>698</v>
      </c>
      <c r="B1397" s="269" t="s">
        <v>644</v>
      </c>
      <c r="C1397" s="15"/>
      <c r="D1397" s="91">
        <v>31912500</v>
      </c>
      <c r="E1397" s="92" t="s">
        <v>169</v>
      </c>
      <c r="F1397" s="209">
        <v>272190.75</v>
      </c>
      <c r="G1397" s="209">
        <v>384877.7205</v>
      </c>
      <c r="H1397" s="209">
        <f t="shared" si="52"/>
        <v>288658.29037499998</v>
      </c>
      <c r="I1397" s="71">
        <f t="shared" si="53"/>
        <v>388726.49770499999</v>
      </c>
    </row>
    <row r="1398" spans="1:9" ht="18" x14ac:dyDescent="0.4">
      <c r="A1398" s="210">
        <v>21010106</v>
      </c>
      <c r="B1398" s="269"/>
      <c r="C1398" s="15"/>
      <c r="D1398" s="91"/>
      <c r="E1398" s="92" t="s">
        <v>170</v>
      </c>
      <c r="F1398" s="209">
        <v>0</v>
      </c>
      <c r="G1398" s="209">
        <v>0</v>
      </c>
      <c r="H1398" s="209">
        <f t="shared" si="52"/>
        <v>0</v>
      </c>
      <c r="I1398" s="71">
        <f t="shared" si="53"/>
        <v>0</v>
      </c>
    </row>
    <row r="1399" spans="1:9" ht="18" x14ac:dyDescent="0.4">
      <c r="A1399" s="231"/>
      <c r="B1399" s="269"/>
      <c r="C1399" s="15"/>
      <c r="D1399" s="91"/>
      <c r="E1399" s="129" t="s">
        <v>680</v>
      </c>
      <c r="F1399" s="209">
        <v>0</v>
      </c>
      <c r="G1399" s="209">
        <v>5345103.43</v>
      </c>
      <c r="H1399" s="209">
        <v>0</v>
      </c>
      <c r="I1399" s="755">
        <v>4800000</v>
      </c>
    </row>
    <row r="1400" spans="1:9" ht="18" x14ac:dyDescent="0.4">
      <c r="A1400" s="306">
        <v>21020300</v>
      </c>
      <c r="B1400" s="133"/>
      <c r="C1400" s="15"/>
      <c r="D1400" s="133"/>
      <c r="E1400" s="84" t="s">
        <v>192</v>
      </c>
      <c r="F1400" s="209">
        <v>0</v>
      </c>
      <c r="G1400" s="209">
        <v>0</v>
      </c>
      <c r="H1400" s="209">
        <f t="shared" si="52"/>
        <v>0</v>
      </c>
      <c r="I1400" s="71">
        <f t="shared" si="53"/>
        <v>0</v>
      </c>
    </row>
    <row r="1401" spans="1:9" ht="18" customHeight="1" x14ac:dyDescent="0.4">
      <c r="A1401" s="306">
        <v>21020301</v>
      </c>
      <c r="B1401" s="269" t="s">
        <v>644</v>
      </c>
      <c r="C1401" s="15"/>
      <c r="D1401" s="91">
        <v>31912500</v>
      </c>
      <c r="E1401" s="129" t="s">
        <v>177</v>
      </c>
      <c r="F1401" s="209">
        <v>296052.12</v>
      </c>
      <c r="G1401" s="209">
        <v>418617.69767999998</v>
      </c>
      <c r="H1401" s="209">
        <f t="shared" si="52"/>
        <v>313963.27325999999</v>
      </c>
      <c r="I1401" s="71">
        <f t="shared" si="53"/>
        <v>422803.87465680001</v>
      </c>
    </row>
    <row r="1402" spans="1:9" ht="18" x14ac:dyDescent="0.4">
      <c r="A1402" s="306">
        <v>21020302</v>
      </c>
      <c r="B1402" s="269" t="s">
        <v>644</v>
      </c>
      <c r="C1402" s="15"/>
      <c r="D1402" s="91">
        <v>31912500</v>
      </c>
      <c r="E1402" s="129" t="s">
        <v>178</v>
      </c>
      <c r="F1402" s="209">
        <v>169172.25</v>
      </c>
      <c r="G1402" s="209">
        <v>239209.56149999998</v>
      </c>
      <c r="H1402" s="209">
        <f t="shared" si="52"/>
        <v>179407.17112499999</v>
      </c>
      <c r="I1402" s="71">
        <f t="shared" si="53"/>
        <v>241601.65711499998</v>
      </c>
    </row>
    <row r="1403" spans="1:9" ht="18" x14ac:dyDescent="0.4">
      <c r="A1403" s="306">
        <v>21020303</v>
      </c>
      <c r="B1403" s="269" t="s">
        <v>644</v>
      </c>
      <c r="C1403" s="15"/>
      <c r="D1403" s="91">
        <v>31912500</v>
      </c>
      <c r="E1403" s="129" t="s">
        <v>179</v>
      </c>
      <c r="F1403" s="209">
        <v>12960</v>
      </c>
      <c r="G1403" s="209">
        <v>18325.439999999999</v>
      </c>
      <c r="H1403" s="209">
        <f t="shared" si="52"/>
        <v>13744.079999999998</v>
      </c>
      <c r="I1403" s="71">
        <f t="shared" si="53"/>
        <v>18508.6944</v>
      </c>
    </row>
    <row r="1404" spans="1:9" ht="18" x14ac:dyDescent="0.4">
      <c r="A1404" s="306">
        <v>21020304</v>
      </c>
      <c r="B1404" s="269" t="s">
        <v>644</v>
      </c>
      <c r="C1404" s="15"/>
      <c r="D1404" s="91">
        <v>31912500</v>
      </c>
      <c r="E1404" s="129" t="s">
        <v>180</v>
      </c>
      <c r="F1404" s="209">
        <v>42292.5</v>
      </c>
      <c r="G1404" s="209">
        <v>59801.595000000001</v>
      </c>
      <c r="H1404" s="209">
        <f t="shared" si="52"/>
        <v>44851.196250000001</v>
      </c>
      <c r="I1404" s="71">
        <f t="shared" si="53"/>
        <v>60399.610950000002</v>
      </c>
    </row>
    <row r="1405" spans="1:9" ht="18" x14ac:dyDescent="0.4">
      <c r="A1405" s="306">
        <v>21020312</v>
      </c>
      <c r="B1405" s="269"/>
      <c r="C1405" s="15"/>
      <c r="D1405" s="91"/>
      <c r="E1405" s="129" t="s">
        <v>183</v>
      </c>
      <c r="F1405" s="209">
        <v>0</v>
      </c>
      <c r="G1405" s="209">
        <v>0</v>
      </c>
      <c r="H1405" s="209">
        <f t="shared" si="52"/>
        <v>0</v>
      </c>
      <c r="I1405" s="71">
        <f t="shared" si="53"/>
        <v>0</v>
      </c>
    </row>
    <row r="1406" spans="1:9" ht="18" x14ac:dyDescent="0.4">
      <c r="A1406" s="306">
        <v>21020315</v>
      </c>
      <c r="B1406" s="269" t="s">
        <v>644</v>
      </c>
      <c r="C1406" s="15"/>
      <c r="D1406" s="91">
        <v>31912500</v>
      </c>
      <c r="E1406" s="129" t="s">
        <v>186</v>
      </c>
      <c r="F1406" s="209">
        <v>78293.25</v>
      </c>
      <c r="G1406" s="209">
        <v>110706.65550000001</v>
      </c>
      <c r="H1406" s="209">
        <f t="shared" si="52"/>
        <v>83029.99162500001</v>
      </c>
      <c r="I1406" s="71">
        <f t="shared" si="53"/>
        <v>111813.72205500001</v>
      </c>
    </row>
    <row r="1407" spans="1:9" ht="18" x14ac:dyDescent="0.4">
      <c r="A1407" s="306" t="s">
        <v>530</v>
      </c>
      <c r="B1407" s="269"/>
      <c r="C1407" s="15"/>
      <c r="D1407" s="91"/>
      <c r="E1407" s="129" t="s">
        <v>517</v>
      </c>
      <c r="F1407" s="209">
        <v>0</v>
      </c>
      <c r="G1407" s="209">
        <v>0</v>
      </c>
      <c r="H1407" s="209">
        <f t="shared" si="52"/>
        <v>0</v>
      </c>
      <c r="I1407" s="71">
        <f t="shared" si="53"/>
        <v>0</v>
      </c>
    </row>
    <row r="1408" spans="1:9" ht="18" x14ac:dyDescent="0.4">
      <c r="A1408" s="306" t="s">
        <v>531</v>
      </c>
      <c r="B1408" s="269"/>
      <c r="C1408" s="15"/>
      <c r="D1408" s="91"/>
      <c r="E1408" s="129" t="s">
        <v>518</v>
      </c>
      <c r="F1408" s="209">
        <v>0</v>
      </c>
      <c r="G1408" s="209">
        <v>0</v>
      </c>
      <c r="H1408" s="209">
        <f t="shared" si="52"/>
        <v>0</v>
      </c>
      <c r="I1408" s="71">
        <f t="shared" si="53"/>
        <v>0</v>
      </c>
    </row>
    <row r="1409" spans="1:9" ht="18" x14ac:dyDescent="0.4">
      <c r="A1409" s="306" t="s">
        <v>532</v>
      </c>
      <c r="B1409" s="269"/>
      <c r="C1409" s="15"/>
      <c r="D1409" s="91"/>
      <c r="E1409" s="129" t="s">
        <v>519</v>
      </c>
      <c r="F1409" s="209">
        <v>0</v>
      </c>
      <c r="G1409" s="209">
        <v>0</v>
      </c>
      <c r="H1409" s="209">
        <f t="shared" si="52"/>
        <v>0</v>
      </c>
      <c r="I1409" s="71">
        <f t="shared" si="53"/>
        <v>0</v>
      </c>
    </row>
    <row r="1410" spans="1:9" ht="18" x14ac:dyDescent="0.4">
      <c r="A1410" s="306">
        <v>21020400</v>
      </c>
      <c r="B1410" s="133"/>
      <c r="C1410" s="15"/>
      <c r="D1410" s="133"/>
      <c r="E1410" s="84" t="s">
        <v>193</v>
      </c>
      <c r="F1410" s="209">
        <v>0</v>
      </c>
      <c r="G1410" s="209">
        <v>0</v>
      </c>
      <c r="H1410" s="209">
        <f t="shared" si="52"/>
        <v>0</v>
      </c>
      <c r="I1410" s="71">
        <f t="shared" si="53"/>
        <v>0</v>
      </c>
    </row>
    <row r="1411" spans="1:9" ht="18" x14ac:dyDescent="0.4">
      <c r="A1411" s="306">
        <v>21020401</v>
      </c>
      <c r="B1411" s="269" t="s">
        <v>644</v>
      </c>
      <c r="C1411" s="15"/>
      <c r="D1411" s="91">
        <v>31912500</v>
      </c>
      <c r="E1411" s="129" t="s">
        <v>177</v>
      </c>
      <c r="F1411" s="209">
        <v>536099.25</v>
      </c>
      <c r="G1411" s="209">
        <v>758044.3395</v>
      </c>
      <c r="H1411" s="209">
        <f t="shared" si="52"/>
        <v>568533.25462499994</v>
      </c>
      <c r="I1411" s="71">
        <f t="shared" si="53"/>
        <v>765624.78289499995</v>
      </c>
    </row>
    <row r="1412" spans="1:9" ht="18" x14ac:dyDescent="0.4">
      <c r="A1412" s="306">
        <v>21020402</v>
      </c>
      <c r="B1412" s="269" t="s">
        <v>644</v>
      </c>
      <c r="C1412" s="15"/>
      <c r="D1412" s="91">
        <v>31912500</v>
      </c>
      <c r="E1412" s="129" t="s">
        <v>178</v>
      </c>
      <c r="F1412" s="209">
        <v>306342</v>
      </c>
      <c r="G1412" s="209">
        <v>433167.58799999999</v>
      </c>
      <c r="H1412" s="209">
        <f t="shared" si="52"/>
        <v>324875.69099999999</v>
      </c>
      <c r="I1412" s="71">
        <f t="shared" si="53"/>
        <v>437499.26387999998</v>
      </c>
    </row>
    <row r="1413" spans="1:9" ht="18" x14ac:dyDescent="0.4">
      <c r="A1413" s="306">
        <v>21020403</v>
      </c>
      <c r="B1413" s="269" t="s">
        <v>644</v>
      </c>
      <c r="C1413" s="15"/>
      <c r="D1413" s="91">
        <v>31912500</v>
      </c>
      <c r="E1413" s="129" t="s">
        <v>179</v>
      </c>
      <c r="F1413" s="209">
        <v>25110</v>
      </c>
      <c r="G1413" s="209">
        <v>35505.54</v>
      </c>
      <c r="H1413" s="209">
        <f t="shared" si="52"/>
        <v>26629.154999999999</v>
      </c>
      <c r="I1413" s="71">
        <f t="shared" si="53"/>
        <v>35860.595399999998</v>
      </c>
    </row>
    <row r="1414" spans="1:9" ht="18" x14ac:dyDescent="0.4">
      <c r="A1414" s="306">
        <v>21020404</v>
      </c>
      <c r="B1414" s="269" t="s">
        <v>644</v>
      </c>
      <c r="C1414" s="15"/>
      <c r="D1414" s="91">
        <v>31912500</v>
      </c>
      <c r="E1414" s="129" t="s">
        <v>180</v>
      </c>
      <c r="F1414" s="209">
        <v>76585.5</v>
      </c>
      <c r="G1414" s="209">
        <v>108291.897</v>
      </c>
      <c r="H1414" s="209">
        <f t="shared" si="52"/>
        <v>81218.922749999998</v>
      </c>
      <c r="I1414" s="71">
        <f t="shared" si="53"/>
        <v>109374.81597</v>
      </c>
    </row>
    <row r="1415" spans="1:9" ht="18" x14ac:dyDescent="0.4">
      <c r="A1415" s="306">
        <v>21020412</v>
      </c>
      <c r="B1415" s="269"/>
      <c r="C1415" s="15"/>
      <c r="D1415" s="91"/>
      <c r="E1415" s="129" t="s">
        <v>183</v>
      </c>
      <c r="F1415" s="209">
        <v>0</v>
      </c>
      <c r="G1415" s="209">
        <v>0</v>
      </c>
      <c r="H1415" s="209">
        <f t="shared" si="52"/>
        <v>0</v>
      </c>
      <c r="I1415" s="71">
        <f t="shared" si="53"/>
        <v>0</v>
      </c>
    </row>
    <row r="1416" spans="1:9" ht="18" x14ac:dyDescent="0.4">
      <c r="A1416" s="306">
        <v>21020415</v>
      </c>
      <c r="B1416" s="269" t="s">
        <v>644</v>
      </c>
      <c r="C1416" s="15"/>
      <c r="D1416" s="91">
        <v>31912500</v>
      </c>
      <c r="E1416" s="129" t="s">
        <v>186</v>
      </c>
      <c r="F1416" s="209">
        <v>148585.5</v>
      </c>
      <c r="G1416" s="209">
        <v>210099.897</v>
      </c>
      <c r="H1416" s="209">
        <f t="shared" si="52"/>
        <v>157574.92275</v>
      </c>
      <c r="I1416" s="71">
        <f t="shared" si="53"/>
        <v>212200.89596999998</v>
      </c>
    </row>
    <row r="1417" spans="1:9" ht="18" x14ac:dyDescent="0.4">
      <c r="A1417" s="305">
        <v>21020500</v>
      </c>
      <c r="B1417" s="207"/>
      <c r="C1417" s="14"/>
      <c r="D1417" s="207"/>
      <c r="E1417" s="84" t="s">
        <v>194</v>
      </c>
      <c r="F1417" s="209">
        <v>0</v>
      </c>
      <c r="G1417" s="209">
        <v>0</v>
      </c>
      <c r="H1417" s="209">
        <f t="shared" si="52"/>
        <v>0</v>
      </c>
      <c r="I1417" s="71">
        <f t="shared" si="53"/>
        <v>0</v>
      </c>
    </row>
    <row r="1418" spans="1:9" ht="18" x14ac:dyDescent="0.4">
      <c r="A1418" s="306">
        <v>21020501</v>
      </c>
      <c r="B1418" s="269" t="s">
        <v>644</v>
      </c>
      <c r="C1418" s="15"/>
      <c r="D1418" s="91">
        <v>31912500</v>
      </c>
      <c r="E1418" s="129" t="s">
        <v>177</v>
      </c>
      <c r="F1418" s="209">
        <v>65124</v>
      </c>
      <c r="G1418" s="209">
        <v>92085.33600000001</v>
      </c>
      <c r="H1418" s="209">
        <f t="shared" si="52"/>
        <v>69064.002000000008</v>
      </c>
      <c r="I1418" s="71">
        <f t="shared" si="53"/>
        <v>93006.189360000004</v>
      </c>
    </row>
    <row r="1419" spans="1:9" ht="18" x14ac:dyDescent="0.4">
      <c r="A1419" s="307">
        <v>21020502</v>
      </c>
      <c r="B1419" s="269" t="s">
        <v>644</v>
      </c>
      <c r="C1419" s="15"/>
      <c r="D1419" s="91">
        <v>31912500</v>
      </c>
      <c r="E1419" s="129" t="s">
        <v>178</v>
      </c>
      <c r="F1419" s="209">
        <v>37213.5</v>
      </c>
      <c r="G1419" s="209">
        <v>52619.889000000003</v>
      </c>
      <c r="H1419" s="209">
        <f t="shared" si="52"/>
        <v>39464.916749999997</v>
      </c>
      <c r="I1419" s="71">
        <f t="shared" si="53"/>
        <v>53146.087890000003</v>
      </c>
    </row>
    <row r="1420" spans="1:9" ht="18" x14ac:dyDescent="0.4">
      <c r="A1420" s="307">
        <v>21020503</v>
      </c>
      <c r="B1420" s="269" t="s">
        <v>644</v>
      </c>
      <c r="C1420" s="15"/>
      <c r="D1420" s="91">
        <v>31912500</v>
      </c>
      <c r="E1420" s="129" t="s">
        <v>179</v>
      </c>
      <c r="F1420" s="209">
        <v>8100</v>
      </c>
      <c r="G1420" s="209">
        <v>11453.4</v>
      </c>
      <c r="H1420" s="209">
        <f t="shared" si="52"/>
        <v>8590.0499999999993</v>
      </c>
      <c r="I1420" s="71">
        <f t="shared" si="53"/>
        <v>11567.933999999999</v>
      </c>
    </row>
    <row r="1421" spans="1:9" ht="18" x14ac:dyDescent="0.4">
      <c r="A1421" s="307">
        <v>21020504</v>
      </c>
      <c r="B1421" s="269" t="s">
        <v>644</v>
      </c>
      <c r="C1421" s="15"/>
      <c r="D1421" s="91">
        <v>31912500</v>
      </c>
      <c r="E1421" s="129" t="s">
        <v>180</v>
      </c>
      <c r="F1421" s="209">
        <v>9303</v>
      </c>
      <c r="G1421" s="209">
        <v>13154.442000000001</v>
      </c>
      <c r="H1421" s="209">
        <f t="shared" si="52"/>
        <v>9865.8315000000002</v>
      </c>
      <c r="I1421" s="71">
        <f t="shared" si="53"/>
        <v>13285.986420000001</v>
      </c>
    </row>
    <row r="1422" spans="1:9" ht="18" x14ac:dyDescent="0.4">
      <c r="A1422" s="307" t="s">
        <v>529</v>
      </c>
      <c r="B1422" s="269"/>
      <c r="C1422" s="15"/>
      <c r="D1422" s="91"/>
      <c r="E1422" s="129" t="s">
        <v>183</v>
      </c>
      <c r="F1422" s="209">
        <v>0</v>
      </c>
      <c r="G1422" s="209">
        <v>0</v>
      </c>
      <c r="H1422" s="209">
        <f t="shared" si="52"/>
        <v>0</v>
      </c>
      <c r="I1422" s="71">
        <f t="shared" si="53"/>
        <v>0</v>
      </c>
    </row>
    <row r="1423" spans="1:9" ht="18" x14ac:dyDescent="0.4">
      <c r="A1423" s="307">
        <v>21020515</v>
      </c>
      <c r="B1423" s="269" t="s">
        <v>644</v>
      </c>
      <c r="C1423" s="15"/>
      <c r="D1423" s="91">
        <v>31912500</v>
      </c>
      <c r="E1423" s="129" t="s">
        <v>186</v>
      </c>
      <c r="F1423" s="209">
        <v>115532.25</v>
      </c>
      <c r="G1423" s="209">
        <v>163362.60149999999</v>
      </c>
      <c r="H1423" s="209">
        <f t="shared" si="52"/>
        <v>122521.95112499999</v>
      </c>
      <c r="I1423" s="71">
        <f t="shared" si="53"/>
        <v>164996.22751499998</v>
      </c>
    </row>
    <row r="1424" spans="1:9" ht="18" x14ac:dyDescent="0.4">
      <c r="A1424" s="214">
        <v>21020600</v>
      </c>
      <c r="B1424" s="215"/>
      <c r="C1424" s="16"/>
      <c r="D1424" s="215"/>
      <c r="E1424" s="84" t="s">
        <v>195</v>
      </c>
      <c r="F1424" s="71">
        <v>0</v>
      </c>
      <c r="G1424" s="71"/>
      <c r="H1424" s="209">
        <f t="shared" si="52"/>
        <v>0</v>
      </c>
      <c r="I1424" s="71"/>
    </row>
    <row r="1425" spans="1:9" ht="18" x14ac:dyDescent="0.4">
      <c r="A1425" s="276">
        <v>21020605</v>
      </c>
      <c r="B1425" s="269"/>
      <c r="C1425" s="17"/>
      <c r="D1425" s="91"/>
      <c r="E1425" s="92" t="s">
        <v>198</v>
      </c>
      <c r="F1425" s="70">
        <v>0</v>
      </c>
      <c r="G1425" s="71"/>
      <c r="H1425" s="209">
        <f t="shared" si="52"/>
        <v>0</v>
      </c>
      <c r="I1425" s="71"/>
    </row>
    <row r="1426" spans="1:9" ht="18" x14ac:dyDescent="0.4">
      <c r="A1426" s="219">
        <v>22010100</v>
      </c>
      <c r="B1426" s="269"/>
      <c r="C1426" s="18"/>
      <c r="D1426" s="220"/>
      <c r="E1426" s="153" t="s">
        <v>202</v>
      </c>
      <c r="F1426" s="70"/>
      <c r="G1426" s="71"/>
      <c r="H1426" s="70"/>
      <c r="I1426" s="71"/>
    </row>
    <row r="1427" spans="1:9" ht="18" x14ac:dyDescent="0.4">
      <c r="A1427" s="720">
        <v>22010100</v>
      </c>
      <c r="B1427" s="721" t="s">
        <v>784</v>
      </c>
      <c r="C1427" s="50"/>
      <c r="D1427" s="626"/>
      <c r="E1427" s="725" t="s">
        <v>878</v>
      </c>
      <c r="F1427" s="723"/>
      <c r="G1427" s="724">
        <v>2730000</v>
      </c>
      <c r="H1427" s="723">
        <v>200000</v>
      </c>
      <c r="I1427" s="724">
        <v>0</v>
      </c>
    </row>
    <row r="1428" spans="1:9" ht="18" x14ac:dyDescent="0.4">
      <c r="A1428" s="309">
        <v>22020000</v>
      </c>
      <c r="B1428" s="91"/>
      <c r="C1428" s="6"/>
      <c r="D1428" s="91"/>
      <c r="E1428" s="153" t="s">
        <v>203</v>
      </c>
      <c r="F1428" s="208"/>
      <c r="G1428" s="209"/>
      <c r="H1428" s="208"/>
      <c r="I1428" s="209"/>
    </row>
    <row r="1429" spans="1:9" ht="18" x14ac:dyDescent="0.4">
      <c r="A1429" s="309">
        <v>22020100</v>
      </c>
      <c r="B1429" s="91"/>
      <c r="C1429" s="6"/>
      <c r="D1429" s="91"/>
      <c r="E1429" s="153" t="s">
        <v>204</v>
      </c>
      <c r="F1429" s="208"/>
      <c r="G1429" s="209"/>
      <c r="H1429" s="208"/>
      <c r="I1429" s="209"/>
    </row>
    <row r="1430" spans="1:9" ht="18" x14ac:dyDescent="0.4">
      <c r="A1430" s="37">
        <v>22020101</v>
      </c>
      <c r="B1430" s="269" t="s">
        <v>644</v>
      </c>
      <c r="C1430" s="15"/>
      <c r="D1430" s="91">
        <v>31912500</v>
      </c>
      <c r="E1430" s="290" t="s">
        <v>205</v>
      </c>
      <c r="F1430" s="328"/>
      <c r="G1430" s="209"/>
      <c r="H1430" s="328"/>
      <c r="I1430" s="209"/>
    </row>
    <row r="1431" spans="1:9" ht="18" x14ac:dyDescent="0.4">
      <c r="A1431" s="37">
        <v>22020102</v>
      </c>
      <c r="B1431" s="269"/>
      <c r="C1431" s="37"/>
      <c r="D1431" s="180"/>
      <c r="E1431" s="290" t="s">
        <v>206</v>
      </c>
      <c r="F1431" s="179"/>
      <c r="G1431" s="209">
        <v>200000</v>
      </c>
      <c r="H1431" s="179"/>
      <c r="I1431" s="209">
        <v>200000</v>
      </c>
    </row>
    <row r="1432" spans="1:9" ht="18" x14ac:dyDescent="0.4">
      <c r="A1432" s="37">
        <v>22020103</v>
      </c>
      <c r="B1432" s="269"/>
      <c r="C1432" s="37"/>
      <c r="D1432" s="180"/>
      <c r="E1432" s="290" t="s">
        <v>207</v>
      </c>
      <c r="F1432" s="179"/>
      <c r="G1432" s="209"/>
      <c r="H1432" s="179"/>
      <c r="I1432" s="209"/>
    </row>
    <row r="1433" spans="1:9" ht="18" x14ac:dyDescent="0.4">
      <c r="A1433" s="37">
        <v>22020104</v>
      </c>
      <c r="B1433" s="269"/>
      <c r="C1433" s="37"/>
      <c r="D1433" s="180"/>
      <c r="E1433" s="290" t="s">
        <v>208</v>
      </c>
      <c r="F1433" s="179"/>
      <c r="G1433" s="209"/>
      <c r="H1433" s="179"/>
      <c r="I1433" s="209"/>
    </row>
    <row r="1434" spans="1:9" ht="18" x14ac:dyDescent="0.4">
      <c r="A1434" s="306">
        <v>21020600</v>
      </c>
      <c r="B1434" s="133"/>
      <c r="C1434" s="15"/>
      <c r="D1434" s="133"/>
      <c r="E1434" s="158" t="s">
        <v>299</v>
      </c>
      <c r="F1434" s="329"/>
      <c r="G1434" s="294"/>
      <c r="H1434" s="329"/>
      <c r="I1434" s="294"/>
    </row>
    <row r="1435" spans="1:9" ht="18" x14ac:dyDescent="0.4">
      <c r="A1435" s="306">
        <v>21020605</v>
      </c>
      <c r="B1435" s="269"/>
      <c r="C1435" s="15"/>
      <c r="D1435" s="91"/>
      <c r="E1435" s="129" t="s">
        <v>198</v>
      </c>
      <c r="F1435" s="329"/>
      <c r="G1435" s="294"/>
      <c r="H1435" s="329"/>
      <c r="I1435" s="294"/>
    </row>
    <row r="1436" spans="1:9" ht="18" x14ac:dyDescent="0.4">
      <c r="A1436" s="305">
        <v>22020300</v>
      </c>
      <c r="B1436" s="330"/>
      <c r="C1436" s="14"/>
      <c r="D1436" s="220"/>
      <c r="E1436" s="158" t="s">
        <v>212</v>
      </c>
      <c r="F1436" s="329"/>
      <c r="G1436" s="294"/>
      <c r="H1436" s="329"/>
      <c r="I1436" s="294"/>
    </row>
    <row r="1437" spans="1:9" ht="18" x14ac:dyDescent="0.4">
      <c r="A1437" s="306">
        <v>22020311</v>
      </c>
      <c r="B1437" s="269"/>
      <c r="C1437" s="15"/>
      <c r="D1437" s="91"/>
      <c r="E1437" s="129" t="s">
        <v>220</v>
      </c>
      <c r="F1437" s="329"/>
      <c r="G1437" s="294"/>
      <c r="H1437" s="329"/>
      <c r="I1437" s="294">
        <v>2000000</v>
      </c>
    </row>
    <row r="1438" spans="1:9" ht="18" x14ac:dyDescent="0.4">
      <c r="A1438" s="309">
        <v>22020400</v>
      </c>
      <c r="B1438" s="91"/>
      <c r="C1438" s="6"/>
      <c r="D1438" s="91"/>
      <c r="E1438" s="153" t="s">
        <v>222</v>
      </c>
      <c r="F1438" s="208"/>
      <c r="G1438" s="209"/>
      <c r="H1438" s="208"/>
      <c r="I1438" s="209"/>
    </row>
    <row r="1439" spans="1:9" ht="18" x14ac:dyDescent="0.4">
      <c r="A1439" s="309">
        <v>22020413</v>
      </c>
      <c r="B1439" s="269" t="s">
        <v>644</v>
      </c>
      <c r="C1439" s="15"/>
      <c r="D1439" s="91">
        <v>31912500</v>
      </c>
      <c r="E1439" s="165" t="s">
        <v>437</v>
      </c>
      <c r="F1439" s="208">
        <v>14348207</v>
      </c>
      <c r="G1439" s="209">
        <v>30000000</v>
      </c>
      <c r="H1439" s="208">
        <v>17900000</v>
      </c>
      <c r="I1439" s="209">
        <v>30000000</v>
      </c>
    </row>
    <row r="1440" spans="1:9" ht="18.5" thickBot="1" x14ac:dyDescent="0.45">
      <c r="A1440" s="317" t="s">
        <v>533</v>
      </c>
      <c r="B1440" s="420" t="s">
        <v>644</v>
      </c>
      <c r="C1440" s="422"/>
      <c r="D1440" s="331">
        <v>31912500</v>
      </c>
      <c r="E1440" s="167" t="s">
        <v>534</v>
      </c>
      <c r="F1440" s="260">
        <v>1340000</v>
      </c>
      <c r="G1440" s="259">
        <v>4000000</v>
      </c>
      <c r="H1440" s="260">
        <v>2000000</v>
      </c>
      <c r="I1440" s="259">
        <v>2000000</v>
      </c>
    </row>
    <row r="1441" spans="1:9" ht="18.5" thickBot="1" x14ac:dyDescent="0.45">
      <c r="A1441" s="476"/>
      <c r="B1441" s="477"/>
      <c r="C1441" s="478"/>
      <c r="D1441" s="477"/>
      <c r="E1441" s="453" t="s">
        <v>317</v>
      </c>
      <c r="F1441" s="455">
        <f>SUM(F1395:F1424)</f>
        <v>4576534.62</v>
      </c>
      <c r="G1441" s="455">
        <f>SUM(G1395:G1427)</f>
        <v>14546323.382679999</v>
      </c>
      <c r="H1441" s="455">
        <f>SUM(H1395:H1424)</f>
        <v>4853414.9645100003</v>
      </c>
      <c r="I1441" s="455">
        <f>SUM(I1395:I1427)</f>
        <v>11335932.152206799</v>
      </c>
    </row>
    <row r="1442" spans="1:9" ht="18.5" thickBot="1" x14ac:dyDescent="0.45">
      <c r="A1442" s="474"/>
      <c r="B1442" s="443"/>
      <c r="C1442" s="475"/>
      <c r="D1442" s="443"/>
      <c r="E1442" s="448" t="s">
        <v>203</v>
      </c>
      <c r="F1442" s="449">
        <f>SUM(F1430:F1440)</f>
        <v>15688207</v>
      </c>
      <c r="G1442" s="449">
        <f>SUM(G1430:G1440)</f>
        <v>34200000</v>
      </c>
      <c r="H1442" s="449">
        <f>SUM(H1430:H1440)</f>
        <v>19900000</v>
      </c>
      <c r="I1442" s="449">
        <f>SUM(I1430:I1440)</f>
        <v>34200000</v>
      </c>
    </row>
    <row r="1443" spans="1:9" ht="18.5" thickBot="1" x14ac:dyDescent="0.45">
      <c r="A1443" s="45"/>
      <c r="B1443" s="332"/>
      <c r="C1443" s="45"/>
      <c r="D1443" s="332"/>
      <c r="E1443" s="262" t="s">
        <v>296</v>
      </c>
      <c r="F1443" s="264">
        <f>F1441+F1442</f>
        <v>20264741.620000001</v>
      </c>
      <c r="G1443" s="264">
        <f>G1441+G1442</f>
        <v>48746323.382679999</v>
      </c>
      <c r="H1443" s="264">
        <f>H1441+H1442</f>
        <v>24753414.964510001</v>
      </c>
      <c r="I1443" s="264">
        <f>I1441+I1442</f>
        <v>45535932.152206801</v>
      </c>
    </row>
    <row r="1444" spans="1:9" ht="22.5" x14ac:dyDescent="0.45">
      <c r="A1444" s="918" t="s">
        <v>845</v>
      </c>
      <c r="B1444" s="919"/>
      <c r="C1444" s="919"/>
      <c r="D1444" s="919"/>
      <c r="E1444" s="919"/>
      <c r="F1444" s="919"/>
      <c r="G1444" s="919"/>
      <c r="H1444" s="919"/>
      <c r="I1444" s="920"/>
    </row>
    <row r="1445" spans="1:9" ht="18" x14ac:dyDescent="0.4">
      <c r="A1445" s="909" t="s">
        <v>485</v>
      </c>
      <c r="B1445" s="910"/>
      <c r="C1445" s="910"/>
      <c r="D1445" s="910"/>
      <c r="E1445" s="910"/>
      <c r="F1445" s="910"/>
      <c r="G1445" s="910"/>
      <c r="H1445" s="910"/>
      <c r="I1445" s="911"/>
    </row>
    <row r="1446" spans="1:9" ht="22.5" x14ac:dyDescent="0.45">
      <c r="A1446" s="912" t="s">
        <v>952</v>
      </c>
      <c r="B1446" s="913"/>
      <c r="C1446" s="913"/>
      <c r="D1446" s="913"/>
      <c r="E1446" s="913"/>
      <c r="F1446" s="913"/>
      <c r="G1446" s="913"/>
      <c r="H1446" s="913"/>
      <c r="I1446" s="914"/>
    </row>
    <row r="1447" spans="1:9" ht="20.5" thickBot="1" x14ac:dyDescent="0.45">
      <c r="A1447" s="915" t="s">
        <v>279</v>
      </c>
      <c r="B1447" s="916"/>
      <c r="C1447" s="916"/>
      <c r="D1447" s="916"/>
      <c r="E1447" s="916"/>
      <c r="F1447" s="916"/>
      <c r="G1447" s="916"/>
      <c r="H1447" s="916"/>
      <c r="I1447" s="917"/>
    </row>
    <row r="1448" spans="1:9" ht="18.75" customHeight="1" thickBot="1" x14ac:dyDescent="0.45">
      <c r="A1448" s="906" t="s">
        <v>438</v>
      </c>
      <c r="B1448" s="907"/>
      <c r="C1448" s="907"/>
      <c r="D1448" s="907"/>
      <c r="E1448" s="907"/>
      <c r="F1448" s="907"/>
      <c r="G1448" s="907"/>
      <c r="H1448" s="907"/>
      <c r="I1448" s="908"/>
    </row>
    <row r="1449" spans="1:9" ht="36.5" thickBot="1" x14ac:dyDescent="0.45">
      <c r="A1449" s="4" t="s">
        <v>463</v>
      </c>
      <c r="B1449" s="80" t="s">
        <v>456</v>
      </c>
      <c r="C1449" s="4" t="s">
        <v>452</v>
      </c>
      <c r="D1449" s="333" t="s">
        <v>455</v>
      </c>
      <c r="E1449" s="185" t="s">
        <v>1</v>
      </c>
      <c r="F1449" s="80" t="s">
        <v>853</v>
      </c>
      <c r="G1449" s="80" t="s">
        <v>883</v>
      </c>
      <c r="H1449" s="80" t="s">
        <v>884</v>
      </c>
      <c r="I1449" s="80" t="s">
        <v>957</v>
      </c>
    </row>
    <row r="1450" spans="1:9" s="175" customFormat="1" ht="18" x14ac:dyDescent="0.35">
      <c r="A1450" s="326">
        <v>20000000</v>
      </c>
      <c r="B1450" s="327"/>
      <c r="C1450" s="44"/>
      <c r="D1450" s="133"/>
      <c r="E1450" s="111" t="s">
        <v>163</v>
      </c>
      <c r="F1450" s="334"/>
      <c r="G1450" s="334"/>
      <c r="H1450" s="334"/>
      <c r="I1450" s="335"/>
    </row>
    <row r="1451" spans="1:9" ht="18" x14ac:dyDescent="0.4">
      <c r="A1451" s="306">
        <v>21000000</v>
      </c>
      <c r="B1451" s="133"/>
      <c r="C1451" s="15"/>
      <c r="D1451" s="133"/>
      <c r="E1451" s="336" t="s">
        <v>164</v>
      </c>
      <c r="F1451" s="329"/>
      <c r="G1451" s="329"/>
      <c r="H1451" s="329"/>
      <c r="I1451" s="329"/>
    </row>
    <row r="1452" spans="1:9" ht="18" x14ac:dyDescent="0.4">
      <c r="A1452" s="306">
        <v>21010000</v>
      </c>
      <c r="B1452" s="133"/>
      <c r="C1452" s="15"/>
      <c r="D1452" s="133"/>
      <c r="E1452" s="336" t="s">
        <v>165</v>
      </c>
      <c r="F1452" s="329"/>
      <c r="G1452" s="329"/>
      <c r="H1452" s="329"/>
      <c r="I1452" s="329"/>
    </row>
    <row r="1453" spans="1:9" ht="18" x14ac:dyDescent="0.4">
      <c r="A1453" s="306">
        <v>21010103</v>
      </c>
      <c r="B1453" s="269" t="s">
        <v>644</v>
      </c>
      <c r="C1453" s="15"/>
      <c r="D1453" s="91">
        <v>31912500</v>
      </c>
      <c r="E1453" s="337" t="s">
        <v>167</v>
      </c>
      <c r="F1453" s="329">
        <v>1291025.25</v>
      </c>
      <c r="G1453" s="329">
        <v>1825509.7035000001</v>
      </c>
      <c r="H1453" s="209">
        <f>G1453/12*9</f>
        <v>1369132.2776250001</v>
      </c>
      <c r="I1453" s="71">
        <f>G1453+(G1453/100*1)</f>
        <v>1843764.8005350002</v>
      </c>
    </row>
    <row r="1454" spans="1:9" ht="18" x14ac:dyDescent="0.4">
      <c r="A1454" s="306">
        <v>21010104</v>
      </c>
      <c r="B1454" s="269" t="s">
        <v>644</v>
      </c>
      <c r="C1454" s="15"/>
      <c r="D1454" s="91">
        <v>31912500</v>
      </c>
      <c r="E1454" s="337" t="s">
        <v>168</v>
      </c>
      <c r="F1454" s="329">
        <v>1018574.25</v>
      </c>
      <c r="G1454" s="329">
        <v>1440263.9894999999</v>
      </c>
      <c r="H1454" s="209">
        <f t="shared" ref="H1454:H1485" si="54">G1454/12*9</f>
        <v>1080197.9921249999</v>
      </c>
      <c r="I1454" s="71">
        <f t="shared" ref="I1454:I1481" si="55">G1454+(G1454/100*1)</f>
        <v>1454666.6293949999</v>
      </c>
    </row>
    <row r="1455" spans="1:9" ht="18" x14ac:dyDescent="0.4">
      <c r="A1455" s="306" t="s">
        <v>698</v>
      </c>
      <c r="B1455" s="269" t="s">
        <v>644</v>
      </c>
      <c r="C1455" s="15"/>
      <c r="D1455" s="91">
        <v>31912500</v>
      </c>
      <c r="E1455" s="337" t="s">
        <v>169</v>
      </c>
      <c r="F1455" s="329">
        <v>246596.52</v>
      </c>
      <c r="G1455" s="329">
        <v>348687.47927999997</v>
      </c>
      <c r="H1455" s="209">
        <f t="shared" si="54"/>
        <v>261515.60945999998</v>
      </c>
      <c r="I1455" s="71">
        <f t="shared" si="55"/>
        <v>352174.35407279996</v>
      </c>
    </row>
    <row r="1456" spans="1:9" ht="18" x14ac:dyDescent="0.4">
      <c r="A1456" s="210">
        <v>21010106</v>
      </c>
      <c r="B1456" s="269"/>
      <c r="C1456" s="15"/>
      <c r="D1456" s="91"/>
      <c r="E1456" s="337" t="s">
        <v>170</v>
      </c>
      <c r="F1456" s="329">
        <v>0</v>
      </c>
      <c r="G1456" s="329">
        <v>0</v>
      </c>
      <c r="H1456" s="209">
        <f t="shared" si="54"/>
        <v>0</v>
      </c>
      <c r="I1456" s="71">
        <f t="shared" si="55"/>
        <v>0</v>
      </c>
    </row>
    <row r="1457" spans="1:9" ht="18" x14ac:dyDescent="0.4">
      <c r="A1457" s="231"/>
      <c r="B1457" s="269"/>
      <c r="C1457" s="15"/>
      <c r="D1457" s="91"/>
      <c r="E1457" s="338" t="s">
        <v>680</v>
      </c>
      <c r="F1457" s="329">
        <v>0</v>
      </c>
      <c r="G1457" s="329">
        <v>3829823.05</v>
      </c>
      <c r="H1457" s="209">
        <v>0</v>
      </c>
      <c r="I1457" s="755">
        <v>3360000</v>
      </c>
    </row>
    <row r="1458" spans="1:9" ht="18" x14ac:dyDescent="0.4">
      <c r="A1458" s="306">
        <v>21020300</v>
      </c>
      <c r="B1458" s="133"/>
      <c r="C1458" s="15"/>
      <c r="D1458" s="133"/>
      <c r="E1458" s="336" t="s">
        <v>192</v>
      </c>
      <c r="F1458" s="329">
        <v>0</v>
      </c>
      <c r="G1458" s="329">
        <v>0</v>
      </c>
      <c r="H1458" s="209">
        <f t="shared" si="54"/>
        <v>0</v>
      </c>
      <c r="I1458" s="71">
        <f t="shared" si="55"/>
        <v>0</v>
      </c>
    </row>
    <row r="1459" spans="1:9" ht="20.25" customHeight="1" x14ac:dyDescent="0.4">
      <c r="A1459" s="306">
        <v>21020301</v>
      </c>
      <c r="B1459" s="269" t="s">
        <v>644</v>
      </c>
      <c r="C1459" s="15"/>
      <c r="D1459" s="91">
        <v>31912500</v>
      </c>
      <c r="E1459" s="338" t="s">
        <v>177</v>
      </c>
      <c r="F1459" s="329">
        <v>451858.83749999997</v>
      </c>
      <c r="G1459" s="329">
        <v>638928.39622499992</v>
      </c>
      <c r="H1459" s="209">
        <f t="shared" si="54"/>
        <v>479196.29716874997</v>
      </c>
      <c r="I1459" s="71">
        <f t="shared" si="55"/>
        <v>645317.68018724991</v>
      </c>
    </row>
    <row r="1460" spans="1:9" ht="18" x14ac:dyDescent="0.4">
      <c r="A1460" s="306">
        <v>21020302</v>
      </c>
      <c r="B1460" s="269" t="s">
        <v>644</v>
      </c>
      <c r="C1460" s="15"/>
      <c r="D1460" s="91">
        <v>31912500</v>
      </c>
      <c r="E1460" s="338" t="s">
        <v>178</v>
      </c>
      <c r="F1460" s="329">
        <v>258205.05000000002</v>
      </c>
      <c r="G1460" s="329">
        <v>365101.94070000004</v>
      </c>
      <c r="H1460" s="209">
        <f t="shared" si="54"/>
        <v>273826.455525</v>
      </c>
      <c r="I1460" s="71">
        <f t="shared" si="55"/>
        <v>368752.96010700002</v>
      </c>
    </row>
    <row r="1461" spans="1:9" ht="18" x14ac:dyDescent="0.4">
      <c r="A1461" s="306">
        <v>21020303</v>
      </c>
      <c r="B1461" s="269" t="s">
        <v>644</v>
      </c>
      <c r="C1461" s="15"/>
      <c r="D1461" s="91">
        <v>31912500</v>
      </c>
      <c r="E1461" s="338" t="s">
        <v>179</v>
      </c>
      <c r="F1461" s="329">
        <v>19440</v>
      </c>
      <c r="G1461" s="329">
        <v>27488.16</v>
      </c>
      <c r="H1461" s="209">
        <f t="shared" si="54"/>
        <v>20616.12</v>
      </c>
      <c r="I1461" s="71">
        <f t="shared" si="55"/>
        <v>27763.0416</v>
      </c>
    </row>
    <row r="1462" spans="1:9" ht="18" x14ac:dyDescent="0.4">
      <c r="A1462" s="306">
        <v>21020304</v>
      </c>
      <c r="B1462" s="269" t="s">
        <v>644</v>
      </c>
      <c r="C1462" s="15"/>
      <c r="D1462" s="91">
        <v>31912500</v>
      </c>
      <c r="E1462" s="338" t="s">
        <v>180</v>
      </c>
      <c r="F1462" s="329">
        <v>64551.262500000004</v>
      </c>
      <c r="G1462" s="329">
        <v>91275.485175000009</v>
      </c>
      <c r="H1462" s="209">
        <f t="shared" si="54"/>
        <v>68456.613881249999</v>
      </c>
      <c r="I1462" s="71">
        <f t="shared" si="55"/>
        <v>92188.240026750005</v>
      </c>
    </row>
    <row r="1463" spans="1:9" ht="18" x14ac:dyDescent="0.4">
      <c r="A1463" s="306">
        <v>21020312</v>
      </c>
      <c r="B1463" s="269"/>
      <c r="C1463" s="15"/>
      <c r="D1463" s="91"/>
      <c r="E1463" s="338" t="s">
        <v>183</v>
      </c>
      <c r="F1463" s="329">
        <v>0</v>
      </c>
      <c r="G1463" s="329">
        <v>0</v>
      </c>
      <c r="H1463" s="209">
        <f t="shared" si="54"/>
        <v>0</v>
      </c>
      <c r="I1463" s="71">
        <f t="shared" si="55"/>
        <v>0</v>
      </c>
    </row>
    <row r="1464" spans="1:9" ht="18" x14ac:dyDescent="0.4">
      <c r="A1464" s="306">
        <v>21020315</v>
      </c>
      <c r="B1464" s="269" t="s">
        <v>644</v>
      </c>
      <c r="C1464" s="15"/>
      <c r="D1464" s="91">
        <v>31912500</v>
      </c>
      <c r="E1464" s="338" t="s">
        <v>186</v>
      </c>
      <c r="F1464" s="329">
        <v>118551.51</v>
      </c>
      <c r="G1464" s="329">
        <v>167631.83514000001</v>
      </c>
      <c r="H1464" s="209">
        <f t="shared" si="54"/>
        <v>125723.87635500001</v>
      </c>
      <c r="I1464" s="71">
        <f t="shared" si="55"/>
        <v>169308.15349140001</v>
      </c>
    </row>
    <row r="1465" spans="1:9" ht="18" x14ac:dyDescent="0.4">
      <c r="A1465" s="210">
        <v>21020314</v>
      </c>
      <c r="B1465" s="269"/>
      <c r="C1465" s="15"/>
      <c r="D1465" s="91"/>
      <c r="E1465" s="338" t="s">
        <v>517</v>
      </c>
      <c r="F1465" s="329">
        <v>0</v>
      </c>
      <c r="G1465" s="329">
        <v>0</v>
      </c>
      <c r="H1465" s="209">
        <f t="shared" si="54"/>
        <v>0</v>
      </c>
      <c r="I1465" s="71">
        <f t="shared" si="55"/>
        <v>0</v>
      </c>
    </row>
    <row r="1466" spans="1:9" ht="18" x14ac:dyDescent="0.4">
      <c r="A1466" s="210">
        <v>21020305</v>
      </c>
      <c r="B1466" s="269"/>
      <c r="C1466" s="15"/>
      <c r="D1466" s="91"/>
      <c r="E1466" s="338" t="s">
        <v>518</v>
      </c>
      <c r="F1466" s="329">
        <v>0</v>
      </c>
      <c r="G1466" s="329">
        <v>0</v>
      </c>
      <c r="H1466" s="209">
        <f t="shared" si="54"/>
        <v>0</v>
      </c>
      <c r="I1466" s="71">
        <f t="shared" si="55"/>
        <v>0</v>
      </c>
    </row>
    <row r="1467" spans="1:9" ht="18" x14ac:dyDescent="0.4">
      <c r="A1467" s="210">
        <v>21020306</v>
      </c>
      <c r="B1467" s="269"/>
      <c r="C1467" s="15"/>
      <c r="D1467" s="91"/>
      <c r="E1467" s="338" t="s">
        <v>519</v>
      </c>
      <c r="F1467" s="329">
        <v>0</v>
      </c>
      <c r="G1467" s="329">
        <v>0</v>
      </c>
      <c r="H1467" s="209">
        <f t="shared" si="54"/>
        <v>0</v>
      </c>
      <c r="I1467" s="71">
        <f t="shared" si="55"/>
        <v>0</v>
      </c>
    </row>
    <row r="1468" spans="1:9" ht="18" x14ac:dyDescent="0.4">
      <c r="A1468" s="306">
        <v>21020400</v>
      </c>
      <c r="B1468" s="133"/>
      <c r="C1468" s="15"/>
      <c r="D1468" s="133"/>
      <c r="E1468" s="336" t="s">
        <v>193</v>
      </c>
      <c r="F1468" s="329">
        <v>0</v>
      </c>
      <c r="G1468" s="329">
        <v>0</v>
      </c>
      <c r="H1468" s="209">
        <f t="shared" si="54"/>
        <v>0</v>
      </c>
      <c r="I1468" s="71">
        <f t="shared" si="55"/>
        <v>0</v>
      </c>
    </row>
    <row r="1469" spans="1:9" ht="18" x14ac:dyDescent="0.4">
      <c r="A1469" s="306">
        <v>21020401</v>
      </c>
      <c r="B1469" s="269" t="s">
        <v>644</v>
      </c>
      <c r="C1469" s="15"/>
      <c r="D1469" s="91">
        <v>31912500</v>
      </c>
      <c r="E1469" s="338" t="s">
        <v>177</v>
      </c>
      <c r="F1469" s="329">
        <v>356608.83750000002</v>
      </c>
      <c r="G1469" s="329">
        <v>504244.89622499997</v>
      </c>
      <c r="H1469" s="209">
        <f t="shared" si="54"/>
        <v>378183.67216875002</v>
      </c>
      <c r="I1469" s="71">
        <f t="shared" si="55"/>
        <v>509287.34518725</v>
      </c>
    </row>
    <row r="1470" spans="1:9" ht="18" x14ac:dyDescent="0.4">
      <c r="A1470" s="306">
        <v>21020402</v>
      </c>
      <c r="B1470" s="269" t="s">
        <v>644</v>
      </c>
      <c r="C1470" s="15"/>
      <c r="D1470" s="91">
        <v>31912500</v>
      </c>
      <c r="E1470" s="338" t="s">
        <v>178</v>
      </c>
      <c r="F1470" s="329">
        <v>203759.7825</v>
      </c>
      <c r="G1470" s="329">
        <v>288116.33245500003</v>
      </c>
      <c r="H1470" s="209">
        <f t="shared" si="54"/>
        <v>216087.24934125002</v>
      </c>
      <c r="I1470" s="71">
        <f t="shared" si="55"/>
        <v>290997.49577955005</v>
      </c>
    </row>
    <row r="1471" spans="1:9" ht="18" x14ac:dyDescent="0.4">
      <c r="A1471" s="306" t="s">
        <v>699</v>
      </c>
      <c r="B1471" s="269" t="s">
        <v>644</v>
      </c>
      <c r="C1471" s="15"/>
      <c r="D1471" s="91">
        <v>31912500</v>
      </c>
      <c r="E1471" s="338" t="s">
        <v>179</v>
      </c>
      <c r="F1471" s="329">
        <v>26130</v>
      </c>
      <c r="G1471" s="329">
        <v>36947.82</v>
      </c>
      <c r="H1471" s="209">
        <f t="shared" si="54"/>
        <v>27710.865000000002</v>
      </c>
      <c r="I1471" s="71">
        <f t="shared" si="55"/>
        <v>37317.298199999997</v>
      </c>
    </row>
    <row r="1472" spans="1:9" ht="18" x14ac:dyDescent="0.4">
      <c r="A1472" s="306">
        <v>21020404</v>
      </c>
      <c r="B1472" s="269" t="s">
        <v>644</v>
      </c>
      <c r="C1472" s="15"/>
      <c r="D1472" s="91">
        <v>31912500</v>
      </c>
      <c r="E1472" s="338" t="s">
        <v>180</v>
      </c>
      <c r="F1472" s="329">
        <v>50928.697499999995</v>
      </c>
      <c r="G1472" s="329">
        <v>72013.17826499998</v>
      </c>
      <c r="H1472" s="209">
        <f t="shared" si="54"/>
        <v>54009.883698749982</v>
      </c>
      <c r="I1472" s="71">
        <f t="shared" si="55"/>
        <v>72733.310047649982</v>
      </c>
    </row>
    <row r="1473" spans="1:9" ht="18" x14ac:dyDescent="0.4">
      <c r="A1473" s="306">
        <v>21020412</v>
      </c>
      <c r="B1473" s="269"/>
      <c r="C1473" s="15"/>
      <c r="D1473" s="91"/>
      <c r="E1473" s="338" t="s">
        <v>183</v>
      </c>
      <c r="F1473" s="329">
        <v>0</v>
      </c>
      <c r="G1473" s="329">
        <v>0</v>
      </c>
      <c r="H1473" s="209">
        <f t="shared" si="54"/>
        <v>0</v>
      </c>
      <c r="I1473" s="71">
        <f t="shared" si="55"/>
        <v>0</v>
      </c>
    </row>
    <row r="1474" spans="1:9" ht="18" x14ac:dyDescent="0.4">
      <c r="A1474" s="306">
        <v>21020415</v>
      </c>
      <c r="B1474" s="269" t="s">
        <v>644</v>
      </c>
      <c r="C1474" s="15"/>
      <c r="D1474" s="91">
        <v>31912500</v>
      </c>
      <c r="E1474" s="338" t="s">
        <v>186</v>
      </c>
      <c r="F1474" s="329">
        <v>159140.07</v>
      </c>
      <c r="G1474" s="329">
        <v>225024.05898</v>
      </c>
      <c r="H1474" s="209">
        <f t="shared" si="54"/>
        <v>168768.04423500001</v>
      </c>
      <c r="I1474" s="71">
        <f t="shared" si="55"/>
        <v>227274.2995698</v>
      </c>
    </row>
    <row r="1475" spans="1:9" ht="18" x14ac:dyDescent="0.4">
      <c r="A1475" s="305">
        <v>21020500</v>
      </c>
      <c r="B1475" s="207"/>
      <c r="C1475" s="14"/>
      <c r="D1475" s="207"/>
      <c r="E1475" s="336" t="s">
        <v>194</v>
      </c>
      <c r="F1475" s="208">
        <v>0</v>
      </c>
      <c r="G1475" s="208">
        <v>0</v>
      </c>
      <c r="H1475" s="209">
        <f t="shared" si="54"/>
        <v>0</v>
      </c>
      <c r="I1475" s="71">
        <f t="shared" si="55"/>
        <v>0</v>
      </c>
    </row>
    <row r="1476" spans="1:9" ht="18" x14ac:dyDescent="0.4">
      <c r="A1476" s="306">
        <v>21020501</v>
      </c>
      <c r="B1476" s="269" t="s">
        <v>644</v>
      </c>
      <c r="C1476" s="15"/>
      <c r="D1476" s="91">
        <v>31912500</v>
      </c>
      <c r="E1476" s="338" t="s">
        <v>177</v>
      </c>
      <c r="F1476" s="208">
        <v>91558.785000000003</v>
      </c>
      <c r="G1476" s="208">
        <v>129464.12199</v>
      </c>
      <c r="H1476" s="209">
        <f t="shared" si="54"/>
        <v>97098.091492499996</v>
      </c>
      <c r="I1476" s="71">
        <f t="shared" si="55"/>
        <v>130758.7632099</v>
      </c>
    </row>
    <row r="1477" spans="1:9" ht="18" x14ac:dyDescent="0.4">
      <c r="A1477" s="307">
        <v>21020502</v>
      </c>
      <c r="B1477" s="269" t="s">
        <v>644</v>
      </c>
      <c r="C1477" s="15"/>
      <c r="D1477" s="91">
        <v>31912500</v>
      </c>
      <c r="E1477" s="338" t="s">
        <v>178</v>
      </c>
      <c r="F1477" s="208">
        <v>52319.302500000005</v>
      </c>
      <c r="G1477" s="208">
        <v>73979.493735000011</v>
      </c>
      <c r="H1477" s="209">
        <f t="shared" si="54"/>
        <v>55484.620301250012</v>
      </c>
      <c r="I1477" s="71">
        <f t="shared" si="55"/>
        <v>74719.288672350012</v>
      </c>
    </row>
    <row r="1478" spans="1:9" ht="18" x14ac:dyDescent="0.4">
      <c r="A1478" s="307">
        <v>21020503</v>
      </c>
      <c r="B1478" s="269" t="s">
        <v>644</v>
      </c>
      <c r="C1478" s="15"/>
      <c r="D1478" s="91">
        <v>31912500</v>
      </c>
      <c r="E1478" s="338" t="s">
        <v>179</v>
      </c>
      <c r="F1478" s="208">
        <v>12150</v>
      </c>
      <c r="G1478" s="208">
        <v>17180.099999999999</v>
      </c>
      <c r="H1478" s="209">
        <f t="shared" si="54"/>
        <v>12885.074999999999</v>
      </c>
      <c r="I1478" s="71">
        <f t="shared" si="55"/>
        <v>17351.900999999998</v>
      </c>
    </row>
    <row r="1479" spans="1:9" ht="18" x14ac:dyDescent="0.4">
      <c r="A1479" s="307">
        <v>21020504</v>
      </c>
      <c r="B1479" s="269" t="s">
        <v>644</v>
      </c>
      <c r="C1479" s="15"/>
      <c r="D1479" s="91">
        <v>31912500</v>
      </c>
      <c r="E1479" s="338" t="s">
        <v>180</v>
      </c>
      <c r="F1479" s="208">
        <v>13079.827500000001</v>
      </c>
      <c r="G1479" s="208">
        <v>18494.876085</v>
      </c>
      <c r="H1479" s="209">
        <f t="shared" si="54"/>
        <v>13871.157063750001</v>
      </c>
      <c r="I1479" s="71">
        <f t="shared" si="55"/>
        <v>18679.824845849998</v>
      </c>
    </row>
    <row r="1480" spans="1:9" ht="18" x14ac:dyDescent="0.4">
      <c r="A1480" s="307" t="s">
        <v>529</v>
      </c>
      <c r="B1480" s="269"/>
      <c r="C1480" s="15"/>
      <c r="D1480" s="91"/>
      <c r="E1480" s="338" t="s">
        <v>183</v>
      </c>
      <c r="F1480" s="208">
        <v>0</v>
      </c>
      <c r="G1480" s="208">
        <v>0</v>
      </c>
      <c r="H1480" s="209">
        <f t="shared" si="54"/>
        <v>0</v>
      </c>
      <c r="I1480" s="71">
        <f t="shared" si="55"/>
        <v>0</v>
      </c>
    </row>
    <row r="1481" spans="1:9" ht="18" x14ac:dyDescent="0.4">
      <c r="A1481" s="307">
        <v>21020515</v>
      </c>
      <c r="B1481" s="269" t="s">
        <v>644</v>
      </c>
      <c r="C1481" s="15"/>
      <c r="D1481" s="91">
        <v>31912500</v>
      </c>
      <c r="E1481" s="338" t="s">
        <v>186</v>
      </c>
      <c r="F1481" s="208">
        <v>159140.07</v>
      </c>
      <c r="G1481" s="208">
        <v>225024.05898</v>
      </c>
      <c r="H1481" s="209">
        <f t="shared" si="54"/>
        <v>168768.04423500001</v>
      </c>
      <c r="I1481" s="71">
        <f t="shared" si="55"/>
        <v>227274.2995698</v>
      </c>
    </row>
    <row r="1482" spans="1:9" ht="18" x14ac:dyDescent="0.4">
      <c r="A1482" s="219">
        <v>22010100</v>
      </c>
      <c r="B1482" s="269"/>
      <c r="C1482" s="18"/>
      <c r="D1482" s="220"/>
      <c r="E1482" s="153" t="s">
        <v>202</v>
      </c>
      <c r="F1482" s="70"/>
      <c r="G1482" s="71"/>
      <c r="H1482" s="70"/>
      <c r="I1482" s="71"/>
    </row>
    <row r="1483" spans="1:9" ht="18" x14ac:dyDescent="0.4">
      <c r="A1483" s="720">
        <v>22010100</v>
      </c>
      <c r="B1483" s="721" t="s">
        <v>784</v>
      </c>
      <c r="C1483" s="50"/>
      <c r="D1483" s="626"/>
      <c r="E1483" s="725" t="s">
        <v>878</v>
      </c>
      <c r="F1483" s="723"/>
      <c r="G1483" s="94">
        <v>1890000</v>
      </c>
      <c r="H1483" s="208">
        <v>140000</v>
      </c>
      <c r="I1483" s="766">
        <v>0</v>
      </c>
    </row>
    <row r="1484" spans="1:9" ht="18" x14ac:dyDescent="0.4">
      <c r="A1484" s="214">
        <v>21020600</v>
      </c>
      <c r="B1484" s="215"/>
      <c r="C1484" s="16"/>
      <c r="D1484" s="215"/>
      <c r="E1484" s="84" t="s">
        <v>195</v>
      </c>
      <c r="F1484" s="70">
        <v>0</v>
      </c>
      <c r="G1484" s="70"/>
      <c r="H1484" s="208">
        <f t="shared" si="54"/>
        <v>0</v>
      </c>
      <c r="I1484" s="356"/>
    </row>
    <row r="1485" spans="1:9" ht="18" x14ac:dyDescent="0.4">
      <c r="A1485" s="276">
        <v>21020605</v>
      </c>
      <c r="B1485" s="269"/>
      <c r="C1485" s="15"/>
      <c r="D1485" s="91"/>
      <c r="E1485" s="92" t="s">
        <v>198</v>
      </c>
      <c r="F1485" s="70">
        <v>0</v>
      </c>
      <c r="G1485" s="70"/>
      <c r="H1485" s="208">
        <f t="shared" si="54"/>
        <v>0</v>
      </c>
      <c r="I1485" s="356"/>
    </row>
    <row r="1486" spans="1:9" ht="18" x14ac:dyDescent="0.4">
      <c r="A1486" s="309">
        <v>22020000</v>
      </c>
      <c r="B1486" s="91"/>
      <c r="C1486" s="6"/>
      <c r="D1486" s="91"/>
      <c r="E1486" s="153" t="s">
        <v>203</v>
      </c>
      <c r="F1486" s="208"/>
      <c r="G1486" s="208"/>
      <c r="H1486" s="208"/>
      <c r="I1486" s="328"/>
    </row>
    <row r="1487" spans="1:9" ht="18" x14ac:dyDescent="0.4">
      <c r="A1487" s="309">
        <v>22020100</v>
      </c>
      <c r="B1487" s="91"/>
      <c r="C1487" s="6"/>
      <c r="D1487" s="91"/>
      <c r="E1487" s="153" t="s">
        <v>204</v>
      </c>
      <c r="F1487" s="208"/>
      <c r="G1487" s="208"/>
      <c r="H1487" s="208"/>
      <c r="I1487" s="328"/>
    </row>
    <row r="1488" spans="1:9" ht="18" x14ac:dyDescent="0.4">
      <c r="A1488" s="37">
        <v>22020101</v>
      </c>
      <c r="B1488" s="269"/>
      <c r="C1488" s="37"/>
      <c r="D1488" s="180"/>
      <c r="E1488" s="290" t="s">
        <v>205</v>
      </c>
      <c r="F1488" s="70"/>
      <c r="G1488" s="70"/>
      <c r="H1488" s="70"/>
      <c r="I1488" s="356"/>
    </row>
    <row r="1489" spans="1:9" ht="18" x14ac:dyDescent="0.4">
      <c r="A1489" s="37">
        <v>22020102</v>
      </c>
      <c r="B1489" s="269"/>
      <c r="C1489" s="15"/>
      <c r="D1489" s="91"/>
      <c r="E1489" s="290" t="s">
        <v>206</v>
      </c>
      <c r="F1489" s="70"/>
      <c r="G1489" s="70">
        <v>300000</v>
      </c>
      <c r="H1489" s="70"/>
      <c r="I1489" s="356">
        <v>300000</v>
      </c>
    </row>
    <row r="1490" spans="1:9" ht="18" x14ac:dyDescent="0.4">
      <c r="A1490" s="37">
        <v>22020103</v>
      </c>
      <c r="B1490" s="269"/>
      <c r="C1490" s="37"/>
      <c r="D1490" s="180"/>
      <c r="E1490" s="290" t="s">
        <v>207</v>
      </c>
      <c r="F1490" s="70"/>
      <c r="G1490" s="70"/>
      <c r="H1490" s="70"/>
      <c r="I1490" s="356"/>
    </row>
    <row r="1491" spans="1:9" ht="18" x14ac:dyDescent="0.4">
      <c r="A1491" s="37">
        <v>22020104</v>
      </c>
      <c r="B1491" s="269" t="s">
        <v>644</v>
      </c>
      <c r="C1491" s="15"/>
      <c r="D1491" s="91">
        <v>31912500</v>
      </c>
      <c r="E1491" s="290" t="s">
        <v>208</v>
      </c>
      <c r="F1491" s="70"/>
      <c r="G1491" s="70"/>
      <c r="H1491" s="70"/>
      <c r="I1491" s="356"/>
    </row>
    <row r="1492" spans="1:9" ht="18" x14ac:dyDescent="0.4">
      <c r="A1492" s="306">
        <v>21020600</v>
      </c>
      <c r="B1492" s="133"/>
      <c r="C1492" s="15"/>
      <c r="D1492" s="133"/>
      <c r="E1492" s="158" t="s">
        <v>299</v>
      </c>
      <c r="F1492" s="70"/>
      <c r="G1492" s="70"/>
      <c r="H1492" s="70"/>
      <c r="I1492" s="356"/>
    </row>
    <row r="1493" spans="1:9" ht="18" x14ac:dyDescent="0.4">
      <c r="A1493" s="306">
        <v>21020605</v>
      </c>
      <c r="B1493" s="269" t="s">
        <v>644</v>
      </c>
      <c r="C1493" s="15"/>
      <c r="D1493" s="91">
        <v>31912500</v>
      </c>
      <c r="E1493" s="129" t="s">
        <v>198</v>
      </c>
      <c r="F1493" s="70"/>
      <c r="G1493" s="70"/>
      <c r="H1493" s="70"/>
      <c r="I1493" s="356"/>
    </row>
    <row r="1494" spans="1:9" ht="18" x14ac:dyDescent="0.4">
      <c r="A1494" s="309">
        <v>22020400</v>
      </c>
      <c r="B1494" s="91"/>
      <c r="C1494" s="6"/>
      <c r="D1494" s="91"/>
      <c r="E1494" s="153" t="s">
        <v>222</v>
      </c>
      <c r="F1494" s="70"/>
      <c r="G1494" s="70"/>
      <c r="H1494" s="70"/>
      <c r="I1494" s="356"/>
    </row>
    <row r="1495" spans="1:9" ht="18" x14ac:dyDescent="0.4">
      <c r="A1495" s="309">
        <v>22020401</v>
      </c>
      <c r="B1495" s="269" t="s">
        <v>644</v>
      </c>
      <c r="C1495" s="15"/>
      <c r="D1495" s="91">
        <v>31912500</v>
      </c>
      <c r="E1495" s="218" t="s">
        <v>223</v>
      </c>
      <c r="F1495" s="70">
        <v>2452000</v>
      </c>
      <c r="G1495" s="70">
        <v>10000000</v>
      </c>
      <c r="H1495" s="70">
        <v>7500000</v>
      </c>
      <c r="I1495" s="356">
        <v>10000000</v>
      </c>
    </row>
    <row r="1496" spans="1:9" ht="18" x14ac:dyDescent="0.4">
      <c r="A1496" s="309">
        <v>22020405</v>
      </c>
      <c r="B1496" s="269" t="s">
        <v>644</v>
      </c>
      <c r="C1496" s="15"/>
      <c r="D1496" s="91">
        <v>31912500</v>
      </c>
      <c r="E1496" s="218" t="s">
        <v>439</v>
      </c>
      <c r="F1496" s="70">
        <v>421820</v>
      </c>
      <c r="G1496" s="70">
        <v>4000000</v>
      </c>
      <c r="H1496" s="70">
        <v>2300000</v>
      </c>
      <c r="I1496" s="356">
        <v>4000000</v>
      </c>
    </row>
    <row r="1497" spans="1:9" ht="18" x14ac:dyDescent="0.4">
      <c r="A1497" s="309">
        <v>22020406</v>
      </c>
      <c r="B1497" s="269" t="s">
        <v>644</v>
      </c>
      <c r="C1497" s="15"/>
      <c r="D1497" s="91">
        <v>31912500</v>
      </c>
      <c r="E1497" s="218" t="s">
        <v>226</v>
      </c>
      <c r="F1497" s="70">
        <v>2456760</v>
      </c>
      <c r="G1497" s="70">
        <v>5000000</v>
      </c>
      <c r="H1497" s="70">
        <v>120100.87</v>
      </c>
      <c r="I1497" s="356">
        <v>5000000</v>
      </c>
    </row>
    <row r="1498" spans="1:9" ht="18" x14ac:dyDescent="0.4">
      <c r="A1498" s="309">
        <v>22020800</v>
      </c>
      <c r="B1498" s="91"/>
      <c r="C1498" s="6"/>
      <c r="D1498" s="91"/>
      <c r="E1498" s="153" t="s">
        <v>240</v>
      </c>
      <c r="F1498" s="70"/>
      <c r="G1498" s="70"/>
      <c r="H1498" s="70"/>
      <c r="I1498" s="356"/>
    </row>
    <row r="1499" spans="1:9" ht="18" x14ac:dyDescent="0.4">
      <c r="A1499" s="309">
        <v>22020801</v>
      </c>
      <c r="B1499" s="269" t="s">
        <v>644</v>
      </c>
      <c r="C1499" s="15"/>
      <c r="D1499" s="91">
        <v>31912500</v>
      </c>
      <c r="E1499" s="129" t="s">
        <v>241</v>
      </c>
      <c r="F1499" s="70">
        <v>14305000</v>
      </c>
      <c r="G1499" s="70">
        <v>40000000</v>
      </c>
      <c r="H1499" s="70">
        <v>27490000</v>
      </c>
      <c r="I1499" s="356">
        <v>40000000</v>
      </c>
    </row>
    <row r="1500" spans="1:9" ht="18" x14ac:dyDescent="0.4">
      <c r="A1500" s="309">
        <v>22020803</v>
      </c>
      <c r="B1500" s="269" t="s">
        <v>644</v>
      </c>
      <c r="C1500" s="15"/>
      <c r="D1500" s="91">
        <v>31912500</v>
      </c>
      <c r="E1500" s="338" t="s">
        <v>242</v>
      </c>
      <c r="F1500" s="76">
        <v>1368145</v>
      </c>
      <c r="G1500" s="71">
        <v>2000000</v>
      </c>
      <c r="H1500" s="76">
        <v>1000000</v>
      </c>
      <c r="I1500" s="71">
        <v>2000000</v>
      </c>
    </row>
    <row r="1501" spans="1:9" ht="18.5" thickBot="1" x14ac:dyDescent="0.45">
      <c r="A1501" s="317">
        <v>22020805</v>
      </c>
      <c r="B1501" s="420" t="s">
        <v>644</v>
      </c>
      <c r="C1501" s="422"/>
      <c r="D1501" s="331">
        <v>31912500</v>
      </c>
      <c r="E1501" s="479" t="s">
        <v>243</v>
      </c>
      <c r="F1501" s="77">
        <v>2000000</v>
      </c>
      <c r="G1501" s="78">
        <v>2000000</v>
      </c>
      <c r="H1501" s="77">
        <v>1020000</v>
      </c>
      <c r="I1501" s="78">
        <v>2000000</v>
      </c>
    </row>
    <row r="1502" spans="1:9" ht="18.5" thickBot="1" x14ac:dyDescent="0.45">
      <c r="A1502" s="171"/>
      <c r="B1502" s="451"/>
      <c r="C1502" s="172"/>
      <c r="D1502" s="451"/>
      <c r="E1502" s="482" t="s">
        <v>317</v>
      </c>
      <c r="F1502" s="468">
        <f>SUM(F1453:F1485)</f>
        <v>4593618.0525000002</v>
      </c>
      <c r="G1502" s="468">
        <f>SUM(G1453:G1485)</f>
        <v>12215198.976234999</v>
      </c>
      <c r="H1502" s="468">
        <f>SUM(H1453:H1485)</f>
        <v>5011531.9446762512</v>
      </c>
      <c r="I1502" s="468">
        <f>SUM(I1453:I1485)</f>
        <v>9920329.685497351</v>
      </c>
    </row>
    <row r="1503" spans="1:9" s="197" customFormat="1" ht="18.5" thickBot="1" x14ac:dyDescent="0.45">
      <c r="A1503" s="474"/>
      <c r="B1503" s="443"/>
      <c r="C1503" s="475"/>
      <c r="D1503" s="443"/>
      <c r="E1503" s="480" t="s">
        <v>203</v>
      </c>
      <c r="F1503" s="481">
        <f>SUM(F1488:F1501)</f>
        <v>23003725</v>
      </c>
      <c r="G1503" s="481">
        <f>SUM(G1488:G1501)</f>
        <v>63300000</v>
      </c>
      <c r="H1503" s="481">
        <f>SUM(H1488:H1501)</f>
        <v>39430100.869999997</v>
      </c>
      <c r="I1503" s="481">
        <f>SUM(I1488:I1501)</f>
        <v>63300000</v>
      </c>
    </row>
    <row r="1504" spans="1:9" ht="18.5" thickBot="1" x14ac:dyDescent="0.45">
      <c r="A1504" s="46"/>
      <c r="B1504" s="244"/>
      <c r="C1504" s="46"/>
      <c r="D1504" s="339"/>
      <c r="E1504" s="173" t="s">
        <v>296</v>
      </c>
      <c r="F1504" s="340">
        <f>F1502+F1503</f>
        <v>27597343.052500002</v>
      </c>
      <c r="G1504" s="340">
        <f>G1502+G1503</f>
        <v>75515198.976235002</v>
      </c>
      <c r="H1504" s="340">
        <f>H1502+H1503</f>
        <v>44441632.814676248</v>
      </c>
      <c r="I1504" s="340">
        <f>I1502+I1503</f>
        <v>73220329.685497344</v>
      </c>
    </row>
    <row r="1505" spans="1:9" ht="22.5" x14ac:dyDescent="0.45">
      <c r="A1505" s="918" t="s">
        <v>845</v>
      </c>
      <c r="B1505" s="919"/>
      <c r="C1505" s="919"/>
      <c r="D1505" s="919"/>
      <c r="E1505" s="919"/>
      <c r="F1505" s="919"/>
      <c r="G1505" s="919"/>
      <c r="H1505" s="919"/>
      <c r="I1505" s="920"/>
    </row>
    <row r="1506" spans="1:9" ht="18" x14ac:dyDescent="0.4">
      <c r="A1506" s="909" t="s">
        <v>485</v>
      </c>
      <c r="B1506" s="910"/>
      <c r="C1506" s="910"/>
      <c r="D1506" s="910"/>
      <c r="E1506" s="910"/>
      <c r="F1506" s="910"/>
      <c r="G1506" s="910"/>
      <c r="H1506" s="910"/>
      <c r="I1506" s="911"/>
    </row>
    <row r="1507" spans="1:9" ht="22.5" x14ac:dyDescent="0.45">
      <c r="A1507" s="912" t="s">
        <v>952</v>
      </c>
      <c r="B1507" s="913"/>
      <c r="C1507" s="913"/>
      <c r="D1507" s="913"/>
      <c r="E1507" s="913"/>
      <c r="F1507" s="913"/>
      <c r="G1507" s="913"/>
      <c r="H1507" s="913"/>
      <c r="I1507" s="914"/>
    </row>
    <row r="1508" spans="1:9" ht="20.5" thickBot="1" x14ac:dyDescent="0.45">
      <c r="A1508" s="915" t="s">
        <v>279</v>
      </c>
      <c r="B1508" s="916"/>
      <c r="C1508" s="916"/>
      <c r="D1508" s="916"/>
      <c r="E1508" s="916"/>
      <c r="F1508" s="916"/>
      <c r="G1508" s="916"/>
      <c r="H1508" s="916"/>
      <c r="I1508" s="917"/>
    </row>
    <row r="1509" spans="1:9" ht="18.75" customHeight="1" thickBot="1" x14ac:dyDescent="0.45">
      <c r="A1509" s="921" t="s">
        <v>409</v>
      </c>
      <c r="B1509" s="922"/>
      <c r="C1509" s="922"/>
      <c r="D1509" s="922"/>
      <c r="E1509" s="922"/>
      <c r="F1509" s="922"/>
      <c r="G1509" s="922"/>
      <c r="H1509" s="922"/>
      <c r="I1509" s="923"/>
    </row>
    <row r="1510" spans="1:9" ht="36.5" thickBot="1" x14ac:dyDescent="0.45">
      <c r="A1510" s="4" t="s">
        <v>463</v>
      </c>
      <c r="B1510" s="80" t="s">
        <v>456</v>
      </c>
      <c r="C1510" s="4" t="s">
        <v>452</v>
      </c>
      <c r="D1510" s="80" t="s">
        <v>455</v>
      </c>
      <c r="E1510" s="185" t="s">
        <v>1</v>
      </c>
      <c r="F1510" s="80" t="s">
        <v>853</v>
      </c>
      <c r="G1510" s="80" t="s">
        <v>883</v>
      </c>
      <c r="H1510" s="80" t="s">
        <v>884</v>
      </c>
      <c r="I1510" s="80" t="s">
        <v>957</v>
      </c>
    </row>
    <row r="1511" spans="1:9" s="175" customFormat="1" ht="18" x14ac:dyDescent="0.35">
      <c r="A1511" s="304">
        <v>20000000</v>
      </c>
      <c r="B1511" s="228"/>
      <c r="C1511" s="20"/>
      <c r="D1511" s="228"/>
      <c r="E1511" s="111" t="s">
        <v>163</v>
      </c>
      <c r="F1511" s="229"/>
      <c r="G1511" s="229"/>
      <c r="H1511" s="229"/>
      <c r="I1511" s="230"/>
    </row>
    <row r="1512" spans="1:9" ht="18" x14ac:dyDescent="0.4">
      <c r="A1512" s="305">
        <v>21000000</v>
      </c>
      <c r="B1512" s="207"/>
      <c r="C1512" s="14"/>
      <c r="D1512" s="207"/>
      <c r="E1512" s="84" t="s">
        <v>164</v>
      </c>
      <c r="F1512" s="208"/>
      <c r="G1512" s="208"/>
      <c r="H1512" s="208"/>
      <c r="I1512" s="209"/>
    </row>
    <row r="1513" spans="1:9" ht="18" x14ac:dyDescent="0.4">
      <c r="A1513" s="305">
        <v>21010000</v>
      </c>
      <c r="B1513" s="207"/>
      <c r="C1513" s="14"/>
      <c r="D1513" s="207"/>
      <c r="E1513" s="84" t="s">
        <v>165</v>
      </c>
      <c r="F1513" s="208"/>
      <c r="G1513" s="208"/>
      <c r="H1513" s="208"/>
      <c r="I1513" s="209"/>
    </row>
    <row r="1514" spans="1:9" ht="18" x14ac:dyDescent="0.4">
      <c r="A1514" s="306">
        <v>21010103</v>
      </c>
      <c r="B1514" s="269" t="s">
        <v>644</v>
      </c>
      <c r="C1514" s="15"/>
      <c r="D1514" s="91">
        <v>31912500</v>
      </c>
      <c r="E1514" s="92" t="s">
        <v>167</v>
      </c>
      <c r="F1514" s="71">
        <v>1605194.73</v>
      </c>
      <c r="G1514" s="71">
        <v>2269745.34822</v>
      </c>
      <c r="H1514" s="70">
        <f>G1514/12*9</f>
        <v>1702309.011165</v>
      </c>
      <c r="I1514" s="71">
        <f>G1514+(G1514/100*1)</f>
        <v>2292442.8017022</v>
      </c>
    </row>
    <row r="1515" spans="1:9" ht="18" x14ac:dyDescent="0.4">
      <c r="A1515" s="306">
        <v>21010104</v>
      </c>
      <c r="B1515" s="269" t="s">
        <v>644</v>
      </c>
      <c r="C1515" s="15"/>
      <c r="D1515" s="91">
        <v>31912500</v>
      </c>
      <c r="E1515" s="92" t="s">
        <v>168</v>
      </c>
      <c r="F1515" s="71">
        <v>1699011.1800000002</v>
      </c>
      <c r="G1515" s="71">
        <v>2402401.8085200004</v>
      </c>
      <c r="H1515" s="70">
        <f t="shared" ref="H1515:H1546" si="56">G1515/12*9</f>
        <v>1801801.3563900003</v>
      </c>
      <c r="I1515" s="71">
        <f t="shared" ref="I1515:I1533" si="57">G1515+(G1515/100*1)</f>
        <v>2426425.8266052003</v>
      </c>
    </row>
    <row r="1516" spans="1:9" ht="18" x14ac:dyDescent="0.4">
      <c r="A1516" s="306">
        <v>21010105</v>
      </c>
      <c r="B1516" s="269"/>
      <c r="C1516" s="15"/>
      <c r="D1516" s="91"/>
      <c r="E1516" s="92" t="s">
        <v>169</v>
      </c>
      <c r="F1516" s="71">
        <v>0</v>
      </c>
      <c r="G1516" s="71">
        <v>0</v>
      </c>
      <c r="H1516" s="70">
        <f t="shared" si="56"/>
        <v>0</v>
      </c>
      <c r="I1516" s="71">
        <f t="shared" si="57"/>
        <v>0</v>
      </c>
    </row>
    <row r="1517" spans="1:9" ht="18" x14ac:dyDescent="0.4">
      <c r="A1517" s="210">
        <v>21010106</v>
      </c>
      <c r="B1517" s="269"/>
      <c r="C1517" s="15"/>
      <c r="D1517" s="91"/>
      <c r="E1517" s="92" t="s">
        <v>170</v>
      </c>
      <c r="F1517" s="71">
        <v>0</v>
      </c>
      <c r="G1517" s="71">
        <v>0</v>
      </c>
      <c r="H1517" s="70">
        <f t="shared" si="56"/>
        <v>0</v>
      </c>
      <c r="I1517" s="71">
        <f t="shared" si="57"/>
        <v>0</v>
      </c>
    </row>
    <row r="1518" spans="1:9" ht="18" x14ac:dyDescent="0.4">
      <c r="A1518" s="231"/>
      <c r="B1518" s="269"/>
      <c r="C1518" s="15"/>
      <c r="D1518" s="91"/>
      <c r="E1518" s="129" t="s">
        <v>680</v>
      </c>
      <c r="F1518" s="71">
        <v>0</v>
      </c>
      <c r="G1518" s="71">
        <v>6490371.7199999997</v>
      </c>
      <c r="H1518" s="70">
        <v>0</v>
      </c>
      <c r="I1518" s="755">
        <v>5200000</v>
      </c>
    </row>
    <row r="1519" spans="1:9" ht="18" x14ac:dyDescent="0.4">
      <c r="A1519" s="305">
        <v>21020300</v>
      </c>
      <c r="B1519" s="207"/>
      <c r="C1519" s="14"/>
      <c r="D1519" s="207"/>
      <c r="E1519" s="84" t="s">
        <v>192</v>
      </c>
      <c r="F1519" s="71">
        <v>0</v>
      </c>
      <c r="G1519" s="71">
        <v>0</v>
      </c>
      <c r="H1519" s="70">
        <f t="shared" si="56"/>
        <v>0</v>
      </c>
      <c r="I1519" s="71">
        <f t="shared" si="57"/>
        <v>0</v>
      </c>
    </row>
    <row r="1520" spans="1:9" ht="21.75" customHeight="1" x14ac:dyDescent="0.4">
      <c r="A1520" s="306">
        <v>21020301</v>
      </c>
      <c r="B1520" s="269" t="s">
        <v>644</v>
      </c>
      <c r="C1520" s="15"/>
      <c r="D1520" s="91">
        <v>31912500</v>
      </c>
      <c r="E1520" s="129" t="s">
        <v>177</v>
      </c>
      <c r="F1520" s="71">
        <v>561818.15249999997</v>
      </c>
      <c r="G1520" s="71">
        <v>794410.86763500003</v>
      </c>
      <c r="H1520" s="70">
        <f t="shared" si="56"/>
        <v>595808.15072625002</v>
      </c>
      <c r="I1520" s="71">
        <f t="shared" si="57"/>
        <v>802354.97631135001</v>
      </c>
    </row>
    <row r="1521" spans="1:9" ht="18" x14ac:dyDescent="0.4">
      <c r="A1521" s="306">
        <v>21020302</v>
      </c>
      <c r="B1521" s="269" t="s">
        <v>644</v>
      </c>
      <c r="C1521" s="15"/>
      <c r="D1521" s="91">
        <v>31912500</v>
      </c>
      <c r="E1521" s="129" t="s">
        <v>178</v>
      </c>
      <c r="F1521" s="71">
        <v>321038.94749999995</v>
      </c>
      <c r="G1521" s="71">
        <v>453949.071765</v>
      </c>
      <c r="H1521" s="70">
        <f t="shared" si="56"/>
        <v>340461.80382375</v>
      </c>
      <c r="I1521" s="71">
        <f t="shared" si="57"/>
        <v>458488.56248264998</v>
      </c>
    </row>
    <row r="1522" spans="1:9" ht="18" x14ac:dyDescent="0.4">
      <c r="A1522" s="306">
        <v>21020303</v>
      </c>
      <c r="B1522" s="269" t="s">
        <v>644</v>
      </c>
      <c r="C1522" s="15"/>
      <c r="D1522" s="91">
        <v>31912500</v>
      </c>
      <c r="E1522" s="129" t="s">
        <v>179</v>
      </c>
      <c r="F1522" s="71">
        <v>21060</v>
      </c>
      <c r="G1522" s="71">
        <v>29778.84</v>
      </c>
      <c r="H1522" s="70">
        <f t="shared" si="56"/>
        <v>22334.13</v>
      </c>
      <c r="I1522" s="71">
        <f t="shared" si="57"/>
        <v>30076.628400000001</v>
      </c>
    </row>
    <row r="1523" spans="1:9" ht="18" x14ac:dyDescent="0.4">
      <c r="A1523" s="306">
        <v>21020304</v>
      </c>
      <c r="B1523" s="269" t="s">
        <v>644</v>
      </c>
      <c r="C1523" s="15"/>
      <c r="D1523" s="91">
        <v>31912500</v>
      </c>
      <c r="E1523" s="129" t="s">
        <v>180</v>
      </c>
      <c r="F1523" s="71">
        <v>80259.735000000001</v>
      </c>
      <c r="G1523" s="71">
        <v>113487.26529</v>
      </c>
      <c r="H1523" s="70">
        <f t="shared" si="56"/>
        <v>85115.448967499993</v>
      </c>
      <c r="I1523" s="71">
        <f t="shared" si="57"/>
        <v>114622.13794289999</v>
      </c>
    </row>
    <row r="1524" spans="1:9" ht="18" x14ac:dyDescent="0.4">
      <c r="A1524" s="306">
        <v>21020312</v>
      </c>
      <c r="B1524" s="269"/>
      <c r="C1524" s="15"/>
      <c r="D1524" s="91"/>
      <c r="E1524" s="129" t="s">
        <v>183</v>
      </c>
      <c r="F1524" s="71">
        <v>0</v>
      </c>
      <c r="G1524" s="71">
        <v>0</v>
      </c>
      <c r="H1524" s="70">
        <f t="shared" si="56"/>
        <v>0</v>
      </c>
      <c r="I1524" s="71">
        <f t="shared" si="57"/>
        <v>0</v>
      </c>
    </row>
    <row r="1525" spans="1:9" ht="18" x14ac:dyDescent="0.4">
      <c r="A1525" s="306">
        <v>21020315</v>
      </c>
      <c r="B1525" s="269" t="s">
        <v>644</v>
      </c>
      <c r="C1525" s="15"/>
      <c r="D1525" s="91">
        <v>31912500</v>
      </c>
      <c r="E1525" s="129" t="s">
        <v>186</v>
      </c>
      <c r="F1525" s="71">
        <v>143259.75</v>
      </c>
      <c r="G1525" s="71">
        <v>202569.28649999999</v>
      </c>
      <c r="H1525" s="70">
        <f t="shared" si="56"/>
        <v>151926.96487500001</v>
      </c>
      <c r="I1525" s="71">
        <f t="shared" si="57"/>
        <v>204594.97936499998</v>
      </c>
    </row>
    <row r="1526" spans="1:9" ht="18" x14ac:dyDescent="0.4">
      <c r="A1526" s="306" t="s">
        <v>530</v>
      </c>
      <c r="B1526" s="269" t="s">
        <v>644</v>
      </c>
      <c r="C1526" s="15"/>
      <c r="D1526" s="91">
        <v>31912500</v>
      </c>
      <c r="E1526" s="129" t="s">
        <v>517</v>
      </c>
      <c r="F1526" s="71">
        <v>412887.23999999993</v>
      </c>
      <c r="G1526" s="71">
        <v>583822.55735999998</v>
      </c>
      <c r="H1526" s="70">
        <f t="shared" si="56"/>
        <v>437866.91801999998</v>
      </c>
      <c r="I1526" s="71">
        <f t="shared" si="57"/>
        <v>589660.78293360001</v>
      </c>
    </row>
    <row r="1527" spans="1:9" ht="18" x14ac:dyDescent="0.4">
      <c r="A1527" s="306" t="s">
        <v>531</v>
      </c>
      <c r="B1527" s="269" t="s">
        <v>644</v>
      </c>
      <c r="C1527" s="15"/>
      <c r="D1527" s="91">
        <v>31912500</v>
      </c>
      <c r="E1527" s="129" t="s">
        <v>518</v>
      </c>
      <c r="F1527" s="71">
        <v>508676.39999999997</v>
      </c>
      <c r="G1527" s="71">
        <v>719268.42959999992</v>
      </c>
      <c r="H1527" s="70">
        <f t="shared" si="56"/>
        <v>539451.32219999994</v>
      </c>
      <c r="I1527" s="71">
        <f t="shared" si="57"/>
        <v>726461.11389599997</v>
      </c>
    </row>
    <row r="1528" spans="1:9" ht="18" x14ac:dyDescent="0.4">
      <c r="A1528" s="306" t="s">
        <v>532</v>
      </c>
      <c r="B1528" s="269" t="s">
        <v>644</v>
      </c>
      <c r="C1528" s="15"/>
      <c r="D1528" s="91">
        <v>31912500</v>
      </c>
      <c r="E1528" s="129" t="s">
        <v>519</v>
      </c>
      <c r="F1528" s="71">
        <v>11340</v>
      </c>
      <c r="G1528" s="71">
        <v>16034.76</v>
      </c>
      <c r="H1528" s="70">
        <f t="shared" si="56"/>
        <v>12026.07</v>
      </c>
      <c r="I1528" s="71">
        <f t="shared" si="57"/>
        <v>16195.107599999999</v>
      </c>
    </row>
    <row r="1529" spans="1:9" ht="18" x14ac:dyDescent="0.4">
      <c r="A1529" s="305">
        <v>21020400</v>
      </c>
      <c r="B1529" s="207"/>
      <c r="C1529" s="14"/>
      <c r="D1529" s="207"/>
      <c r="E1529" s="84" t="s">
        <v>193</v>
      </c>
      <c r="F1529" s="71">
        <v>0</v>
      </c>
      <c r="G1529" s="71">
        <v>0</v>
      </c>
      <c r="H1529" s="70">
        <f t="shared" si="56"/>
        <v>0</v>
      </c>
      <c r="I1529" s="71">
        <f t="shared" si="57"/>
        <v>0</v>
      </c>
    </row>
    <row r="1530" spans="1:9" ht="18" x14ac:dyDescent="0.4">
      <c r="A1530" s="306">
        <v>21020401</v>
      </c>
      <c r="B1530" s="269" t="s">
        <v>644</v>
      </c>
      <c r="C1530" s="15"/>
      <c r="D1530" s="91">
        <v>31912500</v>
      </c>
      <c r="E1530" s="129" t="s">
        <v>177</v>
      </c>
      <c r="F1530" s="71">
        <v>594653.90999999992</v>
      </c>
      <c r="G1530" s="71">
        <v>840840.62874000007</v>
      </c>
      <c r="H1530" s="70">
        <f t="shared" si="56"/>
        <v>630630.47155500005</v>
      </c>
      <c r="I1530" s="71">
        <f t="shared" si="57"/>
        <v>849249.03502740012</v>
      </c>
    </row>
    <row r="1531" spans="1:9" ht="18" x14ac:dyDescent="0.4">
      <c r="A1531" s="306">
        <v>21020402</v>
      </c>
      <c r="B1531" s="269" t="s">
        <v>644</v>
      </c>
      <c r="C1531" s="15"/>
      <c r="D1531" s="91">
        <v>31912500</v>
      </c>
      <c r="E1531" s="129" t="s">
        <v>178</v>
      </c>
      <c r="F1531" s="71">
        <v>339802.23750000005</v>
      </c>
      <c r="G1531" s="71">
        <v>480480.36382500001</v>
      </c>
      <c r="H1531" s="70">
        <f t="shared" si="56"/>
        <v>360360.27286875003</v>
      </c>
      <c r="I1531" s="71">
        <f t="shared" si="57"/>
        <v>485285.16746324999</v>
      </c>
    </row>
    <row r="1532" spans="1:9" ht="18" x14ac:dyDescent="0.4">
      <c r="A1532" s="306">
        <v>21020403</v>
      </c>
      <c r="B1532" s="269" t="s">
        <v>644</v>
      </c>
      <c r="C1532" s="15"/>
      <c r="D1532" s="91">
        <v>31912500</v>
      </c>
      <c r="E1532" s="129" t="s">
        <v>179</v>
      </c>
      <c r="F1532" s="71">
        <v>36450</v>
      </c>
      <c r="G1532" s="71">
        <v>51540.3</v>
      </c>
      <c r="H1532" s="70">
        <f t="shared" si="56"/>
        <v>38655.225000000006</v>
      </c>
      <c r="I1532" s="71">
        <f t="shared" si="57"/>
        <v>52055.703000000001</v>
      </c>
    </row>
    <row r="1533" spans="1:9" ht="18" x14ac:dyDescent="0.4">
      <c r="A1533" s="306">
        <v>21020404</v>
      </c>
      <c r="B1533" s="269" t="s">
        <v>644</v>
      </c>
      <c r="C1533" s="15"/>
      <c r="D1533" s="91">
        <v>31912500</v>
      </c>
      <c r="E1533" s="129" t="s">
        <v>180</v>
      </c>
      <c r="F1533" s="71">
        <v>84950.55750000001</v>
      </c>
      <c r="G1533" s="71">
        <v>120120.08830500001</v>
      </c>
      <c r="H1533" s="70">
        <f t="shared" si="56"/>
        <v>90090.066228750016</v>
      </c>
      <c r="I1533" s="71">
        <f t="shared" si="57"/>
        <v>121321.28918805001</v>
      </c>
    </row>
    <row r="1534" spans="1:9" ht="18" x14ac:dyDescent="0.4">
      <c r="A1534" s="306">
        <v>21020412</v>
      </c>
      <c r="B1534" s="269"/>
      <c r="C1534" s="15"/>
      <c r="D1534" s="91"/>
      <c r="E1534" s="129" t="s">
        <v>183</v>
      </c>
      <c r="F1534" s="71">
        <v>0</v>
      </c>
      <c r="G1534" s="71">
        <v>0</v>
      </c>
      <c r="H1534" s="70">
        <f t="shared" si="56"/>
        <v>0</v>
      </c>
      <c r="I1534" s="71">
        <f t="shared" ref="I1534:I1542" si="58">G1534+(G1534/100*5)</f>
        <v>0</v>
      </c>
    </row>
    <row r="1535" spans="1:9" ht="18" x14ac:dyDescent="0.4">
      <c r="A1535" s="306">
        <v>21020415</v>
      </c>
      <c r="B1535" s="269" t="s">
        <v>644</v>
      </c>
      <c r="C1535" s="15"/>
      <c r="D1535" s="91">
        <v>31912500</v>
      </c>
      <c r="E1535" s="129" t="s">
        <v>186</v>
      </c>
      <c r="F1535" s="71">
        <v>0</v>
      </c>
      <c r="G1535" s="71">
        <v>234550</v>
      </c>
      <c r="H1535" s="70">
        <f t="shared" si="56"/>
        <v>175912.5</v>
      </c>
      <c r="I1535" s="71">
        <v>234550</v>
      </c>
    </row>
    <row r="1536" spans="1:9" ht="18" x14ac:dyDescent="0.4">
      <c r="A1536" s="305">
        <v>21020500</v>
      </c>
      <c r="B1536" s="207"/>
      <c r="C1536" s="14"/>
      <c r="D1536" s="207"/>
      <c r="E1536" s="84" t="s">
        <v>194</v>
      </c>
      <c r="F1536" s="71">
        <v>0</v>
      </c>
      <c r="G1536" s="71">
        <v>0</v>
      </c>
      <c r="H1536" s="70">
        <f t="shared" si="56"/>
        <v>0</v>
      </c>
      <c r="I1536" s="71">
        <f t="shared" si="58"/>
        <v>0</v>
      </c>
    </row>
    <row r="1537" spans="1:9" ht="18" x14ac:dyDescent="0.4">
      <c r="A1537" s="306">
        <v>21020501</v>
      </c>
      <c r="B1537" s="269"/>
      <c r="C1537" s="15"/>
      <c r="D1537" s="91"/>
      <c r="E1537" s="129" t="s">
        <v>177</v>
      </c>
      <c r="F1537" s="71">
        <v>0</v>
      </c>
      <c r="G1537" s="71">
        <v>0</v>
      </c>
      <c r="H1537" s="70">
        <f t="shared" si="56"/>
        <v>0</v>
      </c>
      <c r="I1537" s="71">
        <f t="shared" si="58"/>
        <v>0</v>
      </c>
    </row>
    <row r="1538" spans="1:9" ht="18" x14ac:dyDescent="0.4">
      <c r="A1538" s="307">
        <v>21020502</v>
      </c>
      <c r="B1538" s="269"/>
      <c r="C1538" s="17"/>
      <c r="D1538" s="91"/>
      <c r="E1538" s="129" t="s">
        <v>178</v>
      </c>
      <c r="F1538" s="71">
        <v>0</v>
      </c>
      <c r="G1538" s="71">
        <v>0</v>
      </c>
      <c r="H1538" s="70">
        <f t="shared" si="56"/>
        <v>0</v>
      </c>
      <c r="I1538" s="71">
        <f t="shared" si="58"/>
        <v>0</v>
      </c>
    </row>
    <row r="1539" spans="1:9" ht="18" x14ac:dyDescent="0.4">
      <c r="A1539" s="307">
        <v>21020503</v>
      </c>
      <c r="B1539" s="269"/>
      <c r="C1539" s="17"/>
      <c r="D1539" s="91"/>
      <c r="E1539" s="129" t="s">
        <v>179</v>
      </c>
      <c r="F1539" s="71">
        <v>0</v>
      </c>
      <c r="G1539" s="71">
        <v>0</v>
      </c>
      <c r="H1539" s="70">
        <f t="shared" si="56"/>
        <v>0</v>
      </c>
      <c r="I1539" s="71">
        <f t="shared" si="58"/>
        <v>0</v>
      </c>
    </row>
    <row r="1540" spans="1:9" ht="18" x14ac:dyDescent="0.4">
      <c r="A1540" s="307">
        <v>21020504</v>
      </c>
      <c r="B1540" s="269"/>
      <c r="C1540" s="17"/>
      <c r="D1540" s="91"/>
      <c r="E1540" s="129" t="s">
        <v>180</v>
      </c>
      <c r="F1540" s="71">
        <v>0</v>
      </c>
      <c r="G1540" s="71">
        <v>0</v>
      </c>
      <c r="H1540" s="70">
        <f t="shared" si="56"/>
        <v>0</v>
      </c>
      <c r="I1540" s="71">
        <f t="shared" si="58"/>
        <v>0</v>
      </c>
    </row>
    <row r="1541" spans="1:9" ht="18" x14ac:dyDescent="0.4">
      <c r="A1541" s="307">
        <v>21020512</v>
      </c>
      <c r="B1541" s="269"/>
      <c r="C1541" s="17"/>
      <c r="D1541" s="91"/>
      <c r="E1541" s="129" t="s">
        <v>183</v>
      </c>
      <c r="F1541" s="71">
        <v>0</v>
      </c>
      <c r="G1541" s="71">
        <v>0</v>
      </c>
      <c r="H1541" s="70">
        <f t="shared" si="56"/>
        <v>0</v>
      </c>
      <c r="I1541" s="71">
        <f t="shared" si="58"/>
        <v>0</v>
      </c>
    </row>
    <row r="1542" spans="1:9" ht="18" x14ac:dyDescent="0.4">
      <c r="A1542" s="307">
        <v>21020515</v>
      </c>
      <c r="B1542" s="269"/>
      <c r="C1542" s="17"/>
      <c r="D1542" s="91"/>
      <c r="E1542" s="129" t="s">
        <v>186</v>
      </c>
      <c r="F1542" s="71">
        <v>0</v>
      </c>
      <c r="G1542" s="71">
        <v>0</v>
      </c>
      <c r="H1542" s="70">
        <f t="shared" si="56"/>
        <v>0</v>
      </c>
      <c r="I1542" s="71">
        <f t="shared" si="58"/>
        <v>0</v>
      </c>
    </row>
    <row r="1543" spans="1:9" ht="18" x14ac:dyDescent="0.4">
      <c r="A1543" s="219">
        <v>22010100</v>
      </c>
      <c r="B1543" s="269"/>
      <c r="C1543" s="18"/>
      <c r="D1543" s="220"/>
      <c r="E1543" s="153" t="s">
        <v>202</v>
      </c>
      <c r="F1543" s="70"/>
      <c r="G1543" s="71"/>
      <c r="H1543" s="70"/>
      <c r="I1543" s="71"/>
    </row>
    <row r="1544" spans="1:9" ht="18" x14ac:dyDescent="0.4">
      <c r="A1544" s="720">
        <v>22010100</v>
      </c>
      <c r="B1544" s="721" t="s">
        <v>784</v>
      </c>
      <c r="C1544" s="50"/>
      <c r="D1544" s="626"/>
      <c r="E1544" s="725" t="s">
        <v>878</v>
      </c>
      <c r="F1544" s="723"/>
      <c r="G1544" s="724">
        <v>1680000</v>
      </c>
      <c r="H1544" s="208">
        <v>216600</v>
      </c>
      <c r="I1544" s="726">
        <v>0</v>
      </c>
    </row>
    <row r="1545" spans="1:9" ht="18" x14ac:dyDescent="0.4">
      <c r="A1545" s="214">
        <v>21020600</v>
      </c>
      <c r="B1545" s="215"/>
      <c r="C1545" s="16"/>
      <c r="D1545" s="215"/>
      <c r="E1545" s="84" t="s">
        <v>195</v>
      </c>
      <c r="F1545" s="71">
        <v>0</v>
      </c>
      <c r="G1545" s="71"/>
      <c r="H1545" s="70">
        <f t="shared" si="56"/>
        <v>0</v>
      </c>
      <c r="I1545" s="71"/>
    </row>
    <row r="1546" spans="1:9" ht="18" x14ac:dyDescent="0.4">
      <c r="A1546" s="276">
        <v>21020605</v>
      </c>
      <c r="B1546" s="269"/>
      <c r="C1546" s="17"/>
      <c r="D1546" s="91"/>
      <c r="E1546" s="92" t="s">
        <v>198</v>
      </c>
      <c r="F1546" s="70">
        <v>0</v>
      </c>
      <c r="G1546" s="71"/>
      <c r="H1546" s="70">
        <f t="shared" si="56"/>
        <v>0</v>
      </c>
      <c r="I1546" s="71"/>
    </row>
    <row r="1547" spans="1:9" ht="18" x14ac:dyDescent="0.4">
      <c r="A1547" s="299">
        <v>22020000</v>
      </c>
      <c r="B1547" s="220"/>
      <c r="C1547" s="18"/>
      <c r="D1547" s="220"/>
      <c r="E1547" s="153" t="s">
        <v>203</v>
      </c>
      <c r="F1547" s="70"/>
      <c r="G1547" s="71"/>
      <c r="H1547" s="70"/>
      <c r="I1547" s="71"/>
    </row>
    <row r="1548" spans="1:9" ht="18" x14ac:dyDescent="0.4">
      <c r="A1548" s="299">
        <v>22020100</v>
      </c>
      <c r="B1548" s="220"/>
      <c r="C1548" s="18"/>
      <c r="D1548" s="220"/>
      <c r="E1548" s="153" t="s">
        <v>204</v>
      </c>
      <c r="F1548" s="70"/>
      <c r="G1548" s="71"/>
      <c r="H1548" s="70"/>
      <c r="I1548" s="71"/>
    </row>
    <row r="1549" spans="1:9" ht="18" x14ac:dyDescent="0.4">
      <c r="A1549" s="37">
        <v>22020101</v>
      </c>
      <c r="B1549" s="269"/>
      <c r="C1549" s="37"/>
      <c r="D1549" s="180"/>
      <c r="E1549" s="290" t="s">
        <v>205</v>
      </c>
      <c r="F1549" s="179"/>
      <c r="G1549" s="71"/>
      <c r="H1549" s="179"/>
      <c r="I1549" s="71"/>
    </row>
    <row r="1550" spans="1:9" ht="18" x14ac:dyDescent="0.4">
      <c r="A1550" s="37">
        <v>22020102</v>
      </c>
      <c r="B1550" s="269" t="s">
        <v>644</v>
      </c>
      <c r="C1550" s="15"/>
      <c r="D1550" s="91">
        <v>31912500</v>
      </c>
      <c r="E1550" s="290" t="s">
        <v>206</v>
      </c>
      <c r="F1550" s="179"/>
      <c r="G1550" s="71">
        <v>1000000</v>
      </c>
      <c r="H1550" s="179"/>
      <c r="I1550" s="71">
        <v>1000000</v>
      </c>
    </row>
    <row r="1551" spans="1:9" ht="18" x14ac:dyDescent="0.4">
      <c r="A1551" s="37">
        <v>22020103</v>
      </c>
      <c r="B1551" s="269"/>
      <c r="C1551" s="37"/>
      <c r="D1551" s="180"/>
      <c r="E1551" s="290" t="s">
        <v>207</v>
      </c>
      <c r="F1551" s="179"/>
      <c r="G1551" s="71"/>
      <c r="H1551" s="179"/>
      <c r="I1551" s="71"/>
    </row>
    <row r="1552" spans="1:9" ht="18" x14ac:dyDescent="0.4">
      <c r="A1552" s="37">
        <v>22020104</v>
      </c>
      <c r="B1552" s="269"/>
      <c r="C1552" s="37"/>
      <c r="D1552" s="180"/>
      <c r="E1552" s="290" t="s">
        <v>208</v>
      </c>
      <c r="F1552" s="179"/>
      <c r="G1552" s="71"/>
      <c r="H1552" s="179"/>
      <c r="I1552" s="71"/>
    </row>
    <row r="1553" spans="1:9" ht="18" x14ac:dyDescent="0.4">
      <c r="A1553" s="299">
        <v>22020200</v>
      </c>
      <c r="B1553" s="220"/>
      <c r="C1553" s="18"/>
      <c r="D1553" s="220"/>
      <c r="E1553" s="153" t="s">
        <v>209</v>
      </c>
      <c r="F1553" s="70"/>
      <c r="G1553" s="71"/>
      <c r="H1553" s="70"/>
      <c r="I1553" s="71"/>
    </row>
    <row r="1554" spans="1:9" ht="18" x14ac:dyDescent="0.4">
      <c r="A1554" s="309">
        <v>22020201</v>
      </c>
      <c r="B1554" s="269" t="s">
        <v>644</v>
      </c>
      <c r="C1554" s="15"/>
      <c r="D1554" s="91">
        <v>31912500</v>
      </c>
      <c r="E1554" s="218" t="s">
        <v>210</v>
      </c>
      <c r="F1554" s="76">
        <v>1150729</v>
      </c>
      <c r="G1554" s="71">
        <v>3000000</v>
      </c>
      <c r="H1554" s="76">
        <v>210000</v>
      </c>
      <c r="I1554" s="71">
        <v>3000000</v>
      </c>
    </row>
    <row r="1555" spans="1:9" ht="18" x14ac:dyDescent="0.4">
      <c r="A1555" s="299">
        <v>22020300</v>
      </c>
      <c r="B1555" s="220"/>
      <c r="C1555" s="18"/>
      <c r="D1555" s="220"/>
      <c r="E1555" s="153" t="s">
        <v>212</v>
      </c>
      <c r="F1555" s="70"/>
      <c r="G1555" s="71"/>
      <c r="H1555" s="70"/>
      <c r="I1555" s="71"/>
    </row>
    <row r="1556" spans="1:9" ht="18" x14ac:dyDescent="0.4">
      <c r="A1556" s="306">
        <v>22020311</v>
      </c>
      <c r="B1556" s="269"/>
      <c r="C1556" s="15"/>
      <c r="D1556" s="91"/>
      <c r="E1556" s="129" t="s">
        <v>220</v>
      </c>
      <c r="F1556" s="70"/>
      <c r="G1556" s="71"/>
      <c r="H1556" s="70"/>
      <c r="I1556" s="71"/>
    </row>
    <row r="1557" spans="1:9" ht="18" x14ac:dyDescent="0.4">
      <c r="A1557" s="299">
        <v>22020400</v>
      </c>
      <c r="B1557" s="220"/>
      <c r="C1557" s="18"/>
      <c r="D1557" s="220"/>
      <c r="E1557" s="153" t="s">
        <v>222</v>
      </c>
      <c r="F1557" s="70"/>
      <c r="G1557" s="71"/>
      <c r="H1557" s="70"/>
      <c r="I1557" s="71"/>
    </row>
    <row r="1558" spans="1:9" ht="18" x14ac:dyDescent="0.4">
      <c r="A1558" s="309">
        <v>22020406</v>
      </c>
      <c r="B1558" s="269" t="s">
        <v>644</v>
      </c>
      <c r="C1558" s="15"/>
      <c r="D1558" s="91">
        <v>31912500</v>
      </c>
      <c r="E1558" s="218" t="s">
        <v>226</v>
      </c>
      <c r="F1558" s="76">
        <v>4726349</v>
      </c>
      <c r="G1558" s="71">
        <v>8000000</v>
      </c>
      <c r="H1558" s="76">
        <v>5400000</v>
      </c>
      <c r="I1558" s="71">
        <v>8000000</v>
      </c>
    </row>
    <row r="1559" spans="1:9" ht="18.5" thickBot="1" x14ac:dyDescent="0.45">
      <c r="A1559" s="317">
        <v>22020410</v>
      </c>
      <c r="B1559" s="420" t="s">
        <v>644</v>
      </c>
      <c r="C1559" s="422"/>
      <c r="D1559" s="331">
        <v>31912500</v>
      </c>
      <c r="E1559" s="473" t="s">
        <v>227</v>
      </c>
      <c r="F1559" s="75">
        <v>1780000</v>
      </c>
      <c r="G1559" s="78">
        <v>2000000</v>
      </c>
      <c r="H1559" s="75">
        <v>1000000</v>
      </c>
      <c r="I1559" s="78">
        <v>2000000</v>
      </c>
    </row>
    <row r="1560" spans="1:9" ht="18.5" thickBot="1" x14ac:dyDescent="0.45">
      <c r="A1560" s="471"/>
      <c r="B1560" s="451"/>
      <c r="C1560" s="452"/>
      <c r="D1560" s="451"/>
      <c r="E1560" s="453" t="s">
        <v>317</v>
      </c>
      <c r="F1560" s="468">
        <f>SUM(F1514:F1546)</f>
        <v>6420402.8400000008</v>
      </c>
      <c r="G1560" s="468">
        <f>SUM(G1514:G1546)</f>
        <v>17483371.335760001</v>
      </c>
      <c r="H1560" s="468">
        <f>SUM(H1514:H1546)</f>
        <v>7201349.7118199989</v>
      </c>
      <c r="I1560" s="468">
        <f>SUM(I1514:I1546)</f>
        <v>14603784.1119176</v>
      </c>
    </row>
    <row r="1561" spans="1:9" ht="18.5" thickBot="1" x14ac:dyDescent="0.45">
      <c r="A1561" s="470"/>
      <c r="B1561" s="446"/>
      <c r="C1561" s="447"/>
      <c r="D1561" s="446"/>
      <c r="E1561" s="448" t="s">
        <v>203</v>
      </c>
      <c r="F1561" s="465">
        <f>SUM(F1549:F1559)</f>
        <v>7657078</v>
      </c>
      <c r="G1561" s="465">
        <f>SUM(G1549:G1559)</f>
        <v>14000000</v>
      </c>
      <c r="H1561" s="465">
        <f>SUM(H1549:H1559)</f>
        <v>6610000</v>
      </c>
      <c r="I1561" s="465">
        <f>SUM(I1549:I1559)</f>
        <v>14000000</v>
      </c>
    </row>
    <row r="1562" spans="1:9" ht="18.5" thickBot="1" x14ac:dyDescent="0.45">
      <c r="A1562" s="24"/>
      <c r="B1562" s="250"/>
      <c r="C1562" s="24"/>
      <c r="D1562" s="250"/>
      <c r="E1562" s="262" t="s">
        <v>296</v>
      </c>
      <c r="F1562" s="182">
        <f>F1560+F1561</f>
        <v>14077480.84</v>
      </c>
      <c r="G1562" s="182">
        <f>G1560+G1561</f>
        <v>31483371.335760001</v>
      </c>
      <c r="H1562" s="182">
        <f>H1560+H1561</f>
        <v>13811349.711819999</v>
      </c>
      <c r="I1562" s="182">
        <f>I1560+I1561</f>
        <v>28603784.1119176</v>
      </c>
    </row>
    <row r="1563" spans="1:9" ht="22.5" x14ac:dyDescent="0.45">
      <c r="A1563" s="918" t="s">
        <v>845</v>
      </c>
      <c r="B1563" s="919"/>
      <c r="C1563" s="919"/>
      <c r="D1563" s="919"/>
      <c r="E1563" s="919"/>
      <c r="F1563" s="919"/>
      <c r="G1563" s="919"/>
      <c r="H1563" s="919"/>
      <c r="I1563" s="920"/>
    </row>
    <row r="1564" spans="1:9" ht="18" x14ac:dyDescent="0.4">
      <c r="A1564" s="909" t="s">
        <v>485</v>
      </c>
      <c r="B1564" s="910"/>
      <c r="C1564" s="910"/>
      <c r="D1564" s="910"/>
      <c r="E1564" s="910"/>
      <c r="F1564" s="910"/>
      <c r="G1564" s="910"/>
      <c r="H1564" s="910"/>
      <c r="I1564" s="911"/>
    </row>
    <row r="1565" spans="1:9" ht="22.5" x14ac:dyDescent="0.45">
      <c r="A1565" s="912" t="s">
        <v>952</v>
      </c>
      <c r="B1565" s="913"/>
      <c r="C1565" s="913"/>
      <c r="D1565" s="913"/>
      <c r="E1565" s="913"/>
      <c r="F1565" s="913"/>
      <c r="G1565" s="913"/>
      <c r="H1565" s="913"/>
      <c r="I1565" s="914"/>
    </row>
    <row r="1566" spans="1:9" ht="20.5" thickBot="1" x14ac:dyDescent="0.45">
      <c r="A1566" s="915" t="s">
        <v>279</v>
      </c>
      <c r="B1566" s="916"/>
      <c r="C1566" s="916"/>
      <c r="D1566" s="916"/>
      <c r="E1566" s="916"/>
      <c r="F1566" s="916"/>
      <c r="G1566" s="916"/>
      <c r="H1566" s="916"/>
      <c r="I1566" s="917"/>
    </row>
    <row r="1567" spans="1:9" ht="18.75" customHeight="1" thickBot="1" x14ac:dyDescent="0.45">
      <c r="A1567" s="921" t="s">
        <v>410</v>
      </c>
      <c r="B1567" s="922"/>
      <c r="C1567" s="922"/>
      <c r="D1567" s="922"/>
      <c r="E1567" s="922"/>
      <c r="F1567" s="922"/>
      <c r="G1567" s="922"/>
      <c r="H1567" s="922"/>
      <c r="I1567" s="923"/>
    </row>
    <row r="1568" spans="1:9" ht="36.5" thickBot="1" x14ac:dyDescent="0.45">
      <c r="A1568" s="4" t="s">
        <v>463</v>
      </c>
      <c r="B1568" s="80" t="s">
        <v>456</v>
      </c>
      <c r="C1568" s="4" t="s">
        <v>452</v>
      </c>
      <c r="D1568" s="80" t="s">
        <v>455</v>
      </c>
      <c r="E1568" s="185" t="s">
        <v>1</v>
      </c>
      <c r="F1568" s="80" t="s">
        <v>853</v>
      </c>
      <c r="G1568" s="80" t="s">
        <v>883</v>
      </c>
      <c r="H1568" s="80" t="s">
        <v>884</v>
      </c>
      <c r="I1568" s="80" t="s">
        <v>957</v>
      </c>
    </row>
    <row r="1569" spans="1:9" s="175" customFormat="1" ht="18" x14ac:dyDescent="0.35">
      <c r="A1569" s="304">
        <v>20000000</v>
      </c>
      <c r="B1569" s="228"/>
      <c r="C1569" s="20"/>
      <c r="D1569" s="228"/>
      <c r="E1569" s="111" t="s">
        <v>163</v>
      </c>
      <c r="F1569" s="229"/>
      <c r="G1569" s="229"/>
      <c r="H1569" s="229"/>
      <c r="I1569" s="230"/>
    </row>
    <row r="1570" spans="1:9" ht="18" x14ac:dyDescent="0.4">
      <c r="A1570" s="305">
        <v>21000000</v>
      </c>
      <c r="B1570" s="207"/>
      <c r="C1570" s="14"/>
      <c r="D1570" s="207"/>
      <c r="E1570" s="84" t="s">
        <v>164</v>
      </c>
      <c r="F1570" s="208"/>
      <c r="G1570" s="208"/>
      <c r="H1570" s="208"/>
      <c r="I1570" s="209"/>
    </row>
    <row r="1571" spans="1:9" ht="18" x14ac:dyDescent="0.4">
      <c r="A1571" s="305">
        <v>21010000</v>
      </c>
      <c r="B1571" s="207"/>
      <c r="C1571" s="14"/>
      <c r="D1571" s="207"/>
      <c r="E1571" s="84" t="s">
        <v>165</v>
      </c>
      <c r="F1571" s="208"/>
      <c r="G1571" s="208"/>
      <c r="H1571" s="208"/>
      <c r="I1571" s="208"/>
    </row>
    <row r="1572" spans="1:9" ht="18" x14ac:dyDescent="0.4">
      <c r="A1572" s="306">
        <v>21010103</v>
      </c>
      <c r="B1572" s="269" t="s">
        <v>644</v>
      </c>
      <c r="C1572" s="15"/>
      <c r="D1572" s="91">
        <v>31912500</v>
      </c>
      <c r="E1572" s="92" t="s">
        <v>167</v>
      </c>
      <c r="F1572" s="70">
        <v>2382034.38</v>
      </c>
      <c r="G1572" s="70">
        <v>3368196.6133199995</v>
      </c>
      <c r="H1572" s="209">
        <f>G1572/12*9</f>
        <v>2526147.4599899994</v>
      </c>
      <c r="I1572" s="71">
        <f>G1572+(G1572/100*1)</f>
        <v>3401878.5794531996</v>
      </c>
    </row>
    <row r="1573" spans="1:9" ht="18" x14ac:dyDescent="0.4">
      <c r="A1573" s="306" t="s">
        <v>700</v>
      </c>
      <c r="B1573" s="269" t="s">
        <v>644</v>
      </c>
      <c r="C1573" s="15"/>
      <c r="D1573" s="91">
        <v>31912500</v>
      </c>
      <c r="E1573" s="92" t="s">
        <v>168</v>
      </c>
      <c r="F1573" s="70">
        <v>1837868.7600000002</v>
      </c>
      <c r="G1573" s="70">
        <v>2598746.4266400002</v>
      </c>
      <c r="H1573" s="209">
        <f t="shared" ref="H1573:H1604" si="59">G1573/12*9</f>
        <v>1949059.8199800001</v>
      </c>
      <c r="I1573" s="71">
        <f t="shared" ref="I1573:I1600" si="60">G1573+(G1573/100*1)</f>
        <v>2624733.8909064</v>
      </c>
    </row>
    <row r="1574" spans="1:9" ht="18" x14ac:dyDescent="0.4">
      <c r="A1574" s="306" t="s">
        <v>698</v>
      </c>
      <c r="B1574" s="269" t="s">
        <v>644</v>
      </c>
      <c r="C1574" s="15"/>
      <c r="D1574" s="91">
        <v>31912500</v>
      </c>
      <c r="E1574" s="92" t="s">
        <v>701</v>
      </c>
      <c r="F1574" s="70">
        <v>414591.51</v>
      </c>
      <c r="G1574" s="70">
        <v>586232.39514000004</v>
      </c>
      <c r="H1574" s="209">
        <f t="shared" si="59"/>
        <v>439674.29635500006</v>
      </c>
      <c r="I1574" s="71">
        <f t="shared" si="60"/>
        <v>592094.71909140004</v>
      </c>
    </row>
    <row r="1575" spans="1:9" ht="18" x14ac:dyDescent="0.4">
      <c r="A1575" s="210">
        <v>21010106</v>
      </c>
      <c r="B1575" s="269"/>
      <c r="C1575" s="15"/>
      <c r="D1575" s="91"/>
      <c r="E1575" s="92" t="s">
        <v>170</v>
      </c>
      <c r="F1575" s="70">
        <v>0</v>
      </c>
      <c r="G1575" s="70">
        <v>0</v>
      </c>
      <c r="H1575" s="209">
        <f t="shared" si="59"/>
        <v>0</v>
      </c>
      <c r="I1575" s="71">
        <f t="shared" si="60"/>
        <v>0</v>
      </c>
    </row>
    <row r="1576" spans="1:9" ht="18" x14ac:dyDescent="0.4">
      <c r="A1576" s="231"/>
      <c r="B1576" s="269"/>
      <c r="C1576" s="15"/>
      <c r="D1576" s="91"/>
      <c r="E1576" s="129" t="s">
        <v>680</v>
      </c>
      <c r="F1576" s="70">
        <v>0</v>
      </c>
      <c r="G1576" s="70">
        <v>8550186.4100000001</v>
      </c>
      <c r="H1576" s="209">
        <v>0</v>
      </c>
      <c r="I1576" s="755">
        <v>6720000</v>
      </c>
    </row>
    <row r="1577" spans="1:9" ht="18" x14ac:dyDescent="0.4">
      <c r="A1577" s="305">
        <v>21020300</v>
      </c>
      <c r="B1577" s="207"/>
      <c r="C1577" s="14"/>
      <c r="D1577" s="207"/>
      <c r="E1577" s="84" t="s">
        <v>192</v>
      </c>
      <c r="F1577" s="70">
        <v>0</v>
      </c>
      <c r="G1577" s="70">
        <v>0</v>
      </c>
      <c r="H1577" s="209">
        <f t="shared" si="59"/>
        <v>0</v>
      </c>
      <c r="I1577" s="71">
        <f t="shared" si="60"/>
        <v>0</v>
      </c>
    </row>
    <row r="1578" spans="1:9" ht="18.75" customHeight="1" x14ac:dyDescent="0.4">
      <c r="A1578" s="306">
        <v>21020301</v>
      </c>
      <c r="B1578" s="269" t="s">
        <v>644</v>
      </c>
      <c r="C1578" s="15"/>
      <c r="D1578" s="91">
        <v>31912500</v>
      </c>
      <c r="E1578" s="129" t="s">
        <v>177</v>
      </c>
      <c r="F1578" s="70">
        <v>833712.03</v>
      </c>
      <c r="G1578" s="70">
        <v>1178868.81042</v>
      </c>
      <c r="H1578" s="209">
        <f t="shared" si="59"/>
        <v>884151.607815</v>
      </c>
      <c r="I1578" s="71">
        <f t="shared" si="60"/>
        <v>1190657.4985241999</v>
      </c>
    </row>
    <row r="1579" spans="1:9" ht="18" x14ac:dyDescent="0.4">
      <c r="A1579" s="306">
        <v>21020302</v>
      </c>
      <c r="B1579" s="269" t="s">
        <v>644</v>
      </c>
      <c r="C1579" s="15"/>
      <c r="D1579" s="91">
        <v>31912500</v>
      </c>
      <c r="E1579" s="129" t="s">
        <v>178</v>
      </c>
      <c r="F1579" s="70">
        <v>476406.87750000006</v>
      </c>
      <c r="G1579" s="70">
        <v>673639.32478499995</v>
      </c>
      <c r="H1579" s="209">
        <f t="shared" si="59"/>
        <v>505229.49358874996</v>
      </c>
      <c r="I1579" s="71">
        <f t="shared" si="60"/>
        <v>680375.71803284995</v>
      </c>
    </row>
    <row r="1580" spans="1:9" ht="18" x14ac:dyDescent="0.4">
      <c r="A1580" s="306">
        <v>21020303</v>
      </c>
      <c r="B1580" s="269" t="s">
        <v>644</v>
      </c>
      <c r="C1580" s="15"/>
      <c r="D1580" s="91">
        <v>31912500</v>
      </c>
      <c r="E1580" s="129" t="s">
        <v>179</v>
      </c>
      <c r="F1580" s="70">
        <v>32400</v>
      </c>
      <c r="G1580" s="70">
        <v>45813.599999999999</v>
      </c>
      <c r="H1580" s="209">
        <f t="shared" si="59"/>
        <v>34360.199999999997</v>
      </c>
      <c r="I1580" s="71">
        <f t="shared" si="60"/>
        <v>46271.735999999997</v>
      </c>
    </row>
    <row r="1581" spans="1:9" ht="18" x14ac:dyDescent="0.4">
      <c r="A1581" s="306">
        <v>21020304</v>
      </c>
      <c r="B1581" s="269" t="s">
        <v>644</v>
      </c>
      <c r="C1581" s="15"/>
      <c r="D1581" s="91">
        <v>31912500</v>
      </c>
      <c r="E1581" s="129" t="s">
        <v>180</v>
      </c>
      <c r="F1581" s="70">
        <v>119101.71750000001</v>
      </c>
      <c r="G1581" s="70">
        <v>168409.828545</v>
      </c>
      <c r="H1581" s="209">
        <f t="shared" si="59"/>
        <v>126307.37140875</v>
      </c>
      <c r="I1581" s="71">
        <f t="shared" si="60"/>
        <v>170093.92683044999</v>
      </c>
    </row>
    <row r="1582" spans="1:9" ht="18" x14ac:dyDescent="0.4">
      <c r="A1582" s="306">
        <v>21020312</v>
      </c>
      <c r="B1582" s="269"/>
      <c r="C1582" s="15"/>
      <c r="D1582" s="91"/>
      <c r="E1582" s="129" t="s">
        <v>183</v>
      </c>
      <c r="F1582" s="70">
        <v>0</v>
      </c>
      <c r="G1582" s="70">
        <v>0</v>
      </c>
      <c r="H1582" s="209">
        <f t="shared" si="59"/>
        <v>0</v>
      </c>
      <c r="I1582" s="71">
        <f t="shared" si="60"/>
        <v>0</v>
      </c>
    </row>
    <row r="1583" spans="1:9" ht="18" x14ac:dyDescent="0.4">
      <c r="A1583" s="306">
        <v>21020315</v>
      </c>
      <c r="B1583" s="269" t="s">
        <v>644</v>
      </c>
      <c r="C1583" s="15"/>
      <c r="D1583" s="91">
        <v>31912500</v>
      </c>
      <c r="E1583" s="129" t="s">
        <v>186</v>
      </c>
      <c r="F1583" s="70">
        <v>212851.89</v>
      </c>
      <c r="G1583" s="70">
        <v>300972.57246</v>
      </c>
      <c r="H1583" s="209">
        <f t="shared" si="59"/>
        <v>225729.42934500001</v>
      </c>
      <c r="I1583" s="71">
        <f t="shared" si="60"/>
        <v>303982.29818460002</v>
      </c>
    </row>
    <row r="1584" spans="1:9" ht="18" x14ac:dyDescent="0.4">
      <c r="A1584" s="306" t="s">
        <v>530</v>
      </c>
      <c r="B1584" s="269"/>
      <c r="C1584" s="15"/>
      <c r="D1584" s="91"/>
      <c r="E1584" s="129" t="s">
        <v>517</v>
      </c>
      <c r="F1584" s="70">
        <v>0</v>
      </c>
      <c r="G1584" s="70">
        <v>0</v>
      </c>
      <c r="H1584" s="209">
        <f t="shared" si="59"/>
        <v>0</v>
      </c>
      <c r="I1584" s="71">
        <f t="shared" si="60"/>
        <v>0</v>
      </c>
    </row>
    <row r="1585" spans="1:9" ht="18" x14ac:dyDescent="0.4">
      <c r="A1585" s="306" t="s">
        <v>531</v>
      </c>
      <c r="B1585" s="269"/>
      <c r="C1585" s="15"/>
      <c r="D1585" s="91"/>
      <c r="E1585" s="129" t="s">
        <v>518</v>
      </c>
      <c r="F1585" s="70">
        <v>0</v>
      </c>
      <c r="G1585" s="70">
        <v>0</v>
      </c>
      <c r="H1585" s="209">
        <f t="shared" si="59"/>
        <v>0</v>
      </c>
      <c r="I1585" s="71">
        <f t="shared" si="60"/>
        <v>0</v>
      </c>
    </row>
    <row r="1586" spans="1:9" ht="18" x14ac:dyDescent="0.4">
      <c r="A1586" s="306" t="s">
        <v>532</v>
      </c>
      <c r="B1586" s="269"/>
      <c r="C1586" s="15"/>
      <c r="D1586" s="91"/>
      <c r="E1586" s="129" t="s">
        <v>519</v>
      </c>
      <c r="F1586" s="70">
        <v>0</v>
      </c>
      <c r="G1586" s="70">
        <v>0</v>
      </c>
      <c r="H1586" s="209">
        <f t="shared" si="59"/>
        <v>0</v>
      </c>
      <c r="I1586" s="71">
        <f t="shared" si="60"/>
        <v>0</v>
      </c>
    </row>
    <row r="1587" spans="1:9" ht="18" x14ac:dyDescent="0.4">
      <c r="A1587" s="305">
        <v>21020400</v>
      </c>
      <c r="B1587" s="207"/>
      <c r="C1587" s="14"/>
      <c r="D1587" s="207"/>
      <c r="E1587" s="84" t="s">
        <v>193</v>
      </c>
      <c r="F1587" s="70">
        <v>0</v>
      </c>
      <c r="G1587" s="70">
        <v>0</v>
      </c>
      <c r="H1587" s="209">
        <f t="shared" si="59"/>
        <v>0</v>
      </c>
      <c r="I1587" s="71">
        <f t="shared" si="60"/>
        <v>0</v>
      </c>
    </row>
    <row r="1588" spans="1:9" ht="18" x14ac:dyDescent="0.4">
      <c r="A1588" s="306">
        <v>21020401</v>
      </c>
      <c r="B1588" s="269" t="s">
        <v>644</v>
      </c>
      <c r="C1588" s="15"/>
      <c r="D1588" s="91">
        <v>31912500</v>
      </c>
      <c r="E1588" s="129" t="s">
        <v>177</v>
      </c>
      <c r="F1588" s="70">
        <v>643254.0675</v>
      </c>
      <c r="G1588" s="70">
        <v>909561.25144499994</v>
      </c>
      <c r="H1588" s="209">
        <f t="shared" si="59"/>
        <v>682170.93858374993</v>
      </c>
      <c r="I1588" s="71">
        <f t="shared" si="60"/>
        <v>918656.86395944993</v>
      </c>
    </row>
    <row r="1589" spans="1:9" ht="18" x14ac:dyDescent="0.4">
      <c r="A1589" s="306">
        <v>21020402</v>
      </c>
      <c r="B1589" s="269" t="s">
        <v>644</v>
      </c>
      <c r="C1589" s="15"/>
      <c r="D1589" s="91">
        <v>31912500</v>
      </c>
      <c r="E1589" s="129" t="s">
        <v>178</v>
      </c>
      <c r="F1589" s="70">
        <v>367573.755</v>
      </c>
      <c r="G1589" s="70">
        <v>519749.28957000002</v>
      </c>
      <c r="H1589" s="209">
        <f t="shared" si="59"/>
        <v>389811.96717750002</v>
      </c>
      <c r="I1589" s="71">
        <f t="shared" si="60"/>
        <v>524946.78246570006</v>
      </c>
    </row>
    <row r="1590" spans="1:9" ht="18" x14ac:dyDescent="0.4">
      <c r="A1590" s="306">
        <v>21020403</v>
      </c>
      <c r="B1590" s="269" t="s">
        <v>644</v>
      </c>
      <c r="C1590" s="15"/>
      <c r="D1590" s="91">
        <v>31912500</v>
      </c>
      <c r="E1590" s="129" t="s">
        <v>179</v>
      </c>
      <c r="F1590" s="70">
        <v>35640</v>
      </c>
      <c r="G1590" s="70">
        <v>50394.96</v>
      </c>
      <c r="H1590" s="209">
        <f t="shared" si="59"/>
        <v>37796.22</v>
      </c>
      <c r="I1590" s="71">
        <f t="shared" si="60"/>
        <v>50898.909599999999</v>
      </c>
    </row>
    <row r="1591" spans="1:9" ht="18" x14ac:dyDescent="0.4">
      <c r="A1591" s="306">
        <v>21020404</v>
      </c>
      <c r="B1591" s="269" t="s">
        <v>644</v>
      </c>
      <c r="C1591" s="15"/>
      <c r="D1591" s="91">
        <v>31912500</v>
      </c>
      <c r="E1591" s="129" t="s">
        <v>180</v>
      </c>
      <c r="F1591" s="70">
        <v>91893.434999999998</v>
      </c>
      <c r="G1591" s="70">
        <v>129937.31709000001</v>
      </c>
      <c r="H1591" s="209">
        <f t="shared" si="59"/>
        <v>97452.987817500005</v>
      </c>
      <c r="I1591" s="71">
        <f t="shared" si="60"/>
        <v>131236.69026090001</v>
      </c>
    </row>
    <row r="1592" spans="1:9" ht="18" x14ac:dyDescent="0.4">
      <c r="A1592" s="306">
        <v>21020412</v>
      </c>
      <c r="B1592" s="269"/>
      <c r="C1592" s="15"/>
      <c r="D1592" s="91"/>
      <c r="E1592" s="129" t="s">
        <v>183</v>
      </c>
      <c r="F1592" s="70">
        <v>0</v>
      </c>
      <c r="G1592" s="70">
        <v>0</v>
      </c>
      <c r="H1592" s="209">
        <f t="shared" si="59"/>
        <v>0</v>
      </c>
      <c r="I1592" s="71">
        <f t="shared" si="60"/>
        <v>0</v>
      </c>
    </row>
    <row r="1593" spans="1:9" ht="18" x14ac:dyDescent="0.4">
      <c r="A1593" s="306">
        <v>21020415</v>
      </c>
      <c r="B1593" s="269" t="s">
        <v>644</v>
      </c>
      <c r="C1593" s="15"/>
      <c r="D1593" s="91">
        <v>31912500</v>
      </c>
      <c r="E1593" s="129" t="s">
        <v>186</v>
      </c>
      <c r="F1593" s="70">
        <v>199893.42</v>
      </c>
      <c r="G1593" s="70">
        <v>282649.29587999999</v>
      </c>
      <c r="H1593" s="209">
        <f t="shared" si="59"/>
        <v>211986.97190999999</v>
      </c>
      <c r="I1593" s="71">
        <f t="shared" si="60"/>
        <v>285475.78883879998</v>
      </c>
    </row>
    <row r="1594" spans="1:9" ht="18" x14ac:dyDescent="0.4">
      <c r="A1594" s="305">
        <v>21020500</v>
      </c>
      <c r="B1594" s="207"/>
      <c r="C1594" s="14"/>
      <c r="D1594" s="207"/>
      <c r="E1594" s="84" t="s">
        <v>194</v>
      </c>
      <c r="F1594" s="70">
        <v>0</v>
      </c>
      <c r="G1594" s="70">
        <v>0</v>
      </c>
      <c r="H1594" s="209">
        <f t="shared" si="59"/>
        <v>0</v>
      </c>
      <c r="I1594" s="71">
        <f t="shared" si="60"/>
        <v>0</v>
      </c>
    </row>
    <row r="1595" spans="1:9" ht="18" x14ac:dyDescent="0.4">
      <c r="A1595" s="306">
        <v>21020501</v>
      </c>
      <c r="B1595" s="269" t="s">
        <v>644</v>
      </c>
      <c r="C1595" s="15"/>
      <c r="D1595" s="91">
        <v>31912500</v>
      </c>
      <c r="E1595" s="129" t="s">
        <v>177</v>
      </c>
      <c r="F1595" s="70">
        <v>145107.03</v>
      </c>
      <c r="G1595" s="70">
        <v>205181.34041999999</v>
      </c>
      <c r="H1595" s="209">
        <f t="shared" si="59"/>
        <v>153886.00531500002</v>
      </c>
      <c r="I1595" s="71">
        <f t="shared" si="60"/>
        <v>207233.15382419998</v>
      </c>
    </row>
    <row r="1596" spans="1:9" ht="18" x14ac:dyDescent="0.4">
      <c r="A1596" s="307">
        <v>21020502</v>
      </c>
      <c r="B1596" s="269" t="s">
        <v>644</v>
      </c>
      <c r="C1596" s="15"/>
      <c r="D1596" s="91">
        <v>31912500</v>
      </c>
      <c r="E1596" s="129" t="s">
        <v>178</v>
      </c>
      <c r="F1596" s="70">
        <v>82918.305000000008</v>
      </c>
      <c r="G1596" s="70">
        <v>117246.48327000001</v>
      </c>
      <c r="H1596" s="209">
        <f t="shared" si="59"/>
        <v>87934.862452500005</v>
      </c>
      <c r="I1596" s="71">
        <f t="shared" si="60"/>
        <v>118418.94810270001</v>
      </c>
    </row>
    <row r="1597" spans="1:9" ht="18" x14ac:dyDescent="0.4">
      <c r="A1597" s="307">
        <v>21020503</v>
      </c>
      <c r="B1597" s="269" t="s">
        <v>644</v>
      </c>
      <c r="C1597" s="15"/>
      <c r="D1597" s="91">
        <v>31912500</v>
      </c>
      <c r="E1597" s="129" t="s">
        <v>179</v>
      </c>
      <c r="F1597" s="70">
        <v>12150</v>
      </c>
      <c r="G1597" s="70">
        <v>17180.099999999999</v>
      </c>
      <c r="H1597" s="209">
        <f t="shared" si="59"/>
        <v>12885.074999999999</v>
      </c>
      <c r="I1597" s="71">
        <f t="shared" si="60"/>
        <v>17351.900999999998</v>
      </c>
    </row>
    <row r="1598" spans="1:9" ht="18" x14ac:dyDescent="0.4">
      <c r="A1598" s="307">
        <v>21020504</v>
      </c>
      <c r="B1598" s="269" t="s">
        <v>644</v>
      </c>
      <c r="C1598" s="15"/>
      <c r="D1598" s="91">
        <v>31912500</v>
      </c>
      <c r="E1598" s="129" t="s">
        <v>180</v>
      </c>
      <c r="F1598" s="70">
        <v>20729.572500000002</v>
      </c>
      <c r="G1598" s="70">
        <v>29311.615515000001</v>
      </c>
      <c r="H1598" s="209">
        <f t="shared" si="59"/>
        <v>21983.711636250002</v>
      </c>
      <c r="I1598" s="71">
        <f t="shared" si="60"/>
        <v>29604.731670150002</v>
      </c>
    </row>
    <row r="1599" spans="1:9" ht="18" x14ac:dyDescent="0.4">
      <c r="A1599" s="307">
        <v>21020512</v>
      </c>
      <c r="B1599" s="269"/>
      <c r="C1599" s="15"/>
      <c r="D1599" s="91"/>
      <c r="E1599" s="129" t="s">
        <v>183</v>
      </c>
      <c r="F1599" s="70">
        <v>0</v>
      </c>
      <c r="G1599" s="70">
        <v>0</v>
      </c>
      <c r="H1599" s="209">
        <f t="shared" si="59"/>
        <v>0</v>
      </c>
      <c r="I1599" s="71">
        <f t="shared" si="60"/>
        <v>0</v>
      </c>
    </row>
    <row r="1600" spans="1:9" ht="18" x14ac:dyDescent="0.4">
      <c r="A1600" s="307">
        <v>21020515</v>
      </c>
      <c r="B1600" s="269" t="s">
        <v>644</v>
      </c>
      <c r="C1600" s="15"/>
      <c r="D1600" s="91">
        <v>31912500</v>
      </c>
      <c r="E1600" s="129" t="s">
        <v>186</v>
      </c>
      <c r="F1600" s="70">
        <v>175433.58</v>
      </c>
      <c r="G1600" s="70">
        <v>248063.08211999998</v>
      </c>
      <c r="H1600" s="209">
        <f t="shared" si="59"/>
        <v>186047.31158999997</v>
      </c>
      <c r="I1600" s="71">
        <f t="shared" si="60"/>
        <v>250543.71294119998</v>
      </c>
    </row>
    <row r="1601" spans="1:9" ht="18" x14ac:dyDescent="0.4">
      <c r="A1601" s="219">
        <v>22010100</v>
      </c>
      <c r="B1601" s="269"/>
      <c r="C1601" s="18"/>
      <c r="D1601" s="220"/>
      <c r="E1601" s="153" t="s">
        <v>202</v>
      </c>
      <c r="F1601" s="70"/>
      <c r="G1601" s="71"/>
      <c r="H1601" s="70"/>
      <c r="I1601" s="71"/>
    </row>
    <row r="1602" spans="1:9" ht="18" x14ac:dyDescent="0.4">
      <c r="A1602" s="720">
        <v>22010100</v>
      </c>
      <c r="B1602" s="721" t="s">
        <v>784</v>
      </c>
      <c r="C1602" s="50"/>
      <c r="D1602" s="626"/>
      <c r="E1602" s="725" t="s">
        <v>878</v>
      </c>
      <c r="F1602" s="208"/>
      <c r="G1602" s="95">
        <v>2940000</v>
      </c>
      <c r="H1602" s="208">
        <v>280000</v>
      </c>
      <c r="I1602" s="95">
        <v>0</v>
      </c>
    </row>
    <row r="1603" spans="1:9" ht="18" x14ac:dyDescent="0.4">
      <c r="A1603" s="214">
        <v>21020600</v>
      </c>
      <c r="B1603" s="215"/>
      <c r="C1603" s="16"/>
      <c r="D1603" s="215"/>
      <c r="E1603" s="84" t="s">
        <v>195</v>
      </c>
      <c r="F1603" s="71">
        <v>0</v>
      </c>
      <c r="G1603" s="71"/>
      <c r="H1603" s="209">
        <f t="shared" si="59"/>
        <v>0</v>
      </c>
      <c r="I1603" s="71"/>
    </row>
    <row r="1604" spans="1:9" ht="18" x14ac:dyDescent="0.4">
      <c r="A1604" s="276">
        <v>21020605</v>
      </c>
      <c r="B1604" s="269"/>
      <c r="C1604" s="17"/>
      <c r="D1604" s="91"/>
      <c r="E1604" s="92" t="s">
        <v>198</v>
      </c>
      <c r="F1604" s="70">
        <v>0</v>
      </c>
      <c r="G1604" s="71"/>
      <c r="H1604" s="209">
        <f t="shared" si="59"/>
        <v>0</v>
      </c>
      <c r="I1604" s="71"/>
    </row>
    <row r="1605" spans="1:9" ht="18" x14ac:dyDescent="0.4">
      <c r="A1605" s="299">
        <v>22020000</v>
      </c>
      <c r="B1605" s="220"/>
      <c r="C1605" s="18"/>
      <c r="D1605" s="220"/>
      <c r="E1605" s="153" t="s">
        <v>203</v>
      </c>
      <c r="F1605" s="70"/>
      <c r="G1605" s="70"/>
      <c r="H1605" s="70"/>
      <c r="I1605" s="70"/>
    </row>
    <row r="1606" spans="1:9" ht="18" x14ac:dyDescent="0.4">
      <c r="A1606" s="299">
        <v>22020100</v>
      </c>
      <c r="B1606" s="220"/>
      <c r="C1606" s="18"/>
      <c r="D1606" s="220"/>
      <c r="E1606" s="153" t="s">
        <v>204</v>
      </c>
      <c r="F1606" s="70"/>
      <c r="G1606" s="70"/>
      <c r="H1606" s="70"/>
      <c r="I1606" s="70"/>
    </row>
    <row r="1607" spans="1:9" ht="18" x14ac:dyDescent="0.4">
      <c r="A1607" s="37">
        <v>22020101</v>
      </c>
      <c r="B1607" s="269"/>
      <c r="C1607" s="15"/>
      <c r="D1607" s="91"/>
      <c r="E1607" s="290" t="s">
        <v>205</v>
      </c>
      <c r="F1607" s="179"/>
      <c r="G1607" s="70"/>
      <c r="H1607" s="179"/>
      <c r="I1607" s="70"/>
    </row>
    <row r="1608" spans="1:9" ht="18" x14ac:dyDescent="0.4">
      <c r="A1608" s="37">
        <v>22020102</v>
      </c>
      <c r="B1608" s="269" t="s">
        <v>644</v>
      </c>
      <c r="C1608" s="15"/>
      <c r="D1608" s="91">
        <v>31912500</v>
      </c>
      <c r="E1608" s="290" t="s">
        <v>206</v>
      </c>
      <c r="F1608" s="179"/>
      <c r="G1608" s="70">
        <v>100000</v>
      </c>
      <c r="H1608" s="179"/>
      <c r="I1608" s="70">
        <v>100000</v>
      </c>
    </row>
    <row r="1609" spans="1:9" ht="18" x14ac:dyDescent="0.4">
      <c r="A1609" s="37">
        <v>22020103</v>
      </c>
      <c r="B1609" s="269"/>
      <c r="C1609" s="37"/>
      <c r="D1609" s="180"/>
      <c r="E1609" s="290" t="s">
        <v>207</v>
      </c>
      <c r="F1609" s="179"/>
      <c r="G1609" s="70"/>
      <c r="H1609" s="179"/>
      <c r="I1609" s="70"/>
    </row>
    <row r="1610" spans="1:9" ht="18" x14ac:dyDescent="0.4">
      <c r="A1610" s="37">
        <v>22020104</v>
      </c>
      <c r="B1610" s="269"/>
      <c r="C1610" s="37"/>
      <c r="D1610" s="180"/>
      <c r="E1610" s="290" t="s">
        <v>208</v>
      </c>
      <c r="F1610" s="179"/>
      <c r="G1610" s="70"/>
      <c r="H1610" s="179"/>
      <c r="I1610" s="70"/>
    </row>
    <row r="1611" spans="1:9" ht="18" x14ac:dyDescent="0.4">
      <c r="A1611" s="299">
        <v>22020200</v>
      </c>
      <c r="B1611" s="220"/>
      <c r="C1611" s="18"/>
      <c r="D1611" s="220"/>
      <c r="E1611" s="153" t="s">
        <v>209</v>
      </c>
      <c r="F1611" s="70"/>
      <c r="G1611" s="70"/>
      <c r="H1611" s="70"/>
      <c r="I1611" s="70"/>
    </row>
    <row r="1612" spans="1:9" ht="18" x14ac:dyDescent="0.4">
      <c r="A1612" s="309">
        <v>22020206</v>
      </c>
      <c r="B1612" s="269"/>
      <c r="C1612" s="6"/>
      <c r="D1612" s="91"/>
      <c r="E1612" s="218" t="s">
        <v>211</v>
      </c>
      <c r="F1612" s="70"/>
      <c r="G1612" s="70"/>
      <c r="H1612" s="70"/>
      <c r="I1612" s="70"/>
    </row>
    <row r="1613" spans="1:9" ht="18" x14ac:dyDescent="0.4">
      <c r="A1613" s="299">
        <v>22020400</v>
      </c>
      <c r="B1613" s="220"/>
      <c r="C1613" s="18"/>
      <c r="D1613" s="220"/>
      <c r="E1613" s="153" t="s">
        <v>222</v>
      </c>
      <c r="F1613" s="70"/>
      <c r="G1613" s="70"/>
      <c r="H1613" s="70"/>
      <c r="I1613" s="70"/>
    </row>
    <row r="1614" spans="1:9" ht="18" x14ac:dyDescent="0.4">
      <c r="A1614" s="309">
        <v>22020402</v>
      </c>
      <c r="B1614" s="269" t="s">
        <v>644</v>
      </c>
      <c r="C1614" s="15"/>
      <c r="D1614" s="91">
        <v>31912500</v>
      </c>
      <c r="E1614" s="218" t="s">
        <v>224</v>
      </c>
      <c r="F1614" s="76">
        <v>1748620</v>
      </c>
      <c r="G1614" s="71">
        <v>3000000</v>
      </c>
      <c r="H1614" s="76">
        <v>1870000</v>
      </c>
      <c r="I1614" s="71">
        <v>3000000</v>
      </c>
    </row>
    <row r="1615" spans="1:9" ht="18" x14ac:dyDescent="0.4">
      <c r="A1615" s="309">
        <v>22020403</v>
      </c>
      <c r="B1615" s="269" t="s">
        <v>644</v>
      </c>
      <c r="C1615" s="15"/>
      <c r="D1615" s="91">
        <v>31912500</v>
      </c>
      <c r="E1615" s="218" t="s">
        <v>225</v>
      </c>
      <c r="F1615" s="76">
        <v>12463684.25</v>
      </c>
      <c r="G1615" s="71">
        <v>20000000</v>
      </c>
      <c r="H1615" s="76">
        <v>11187600.869999999</v>
      </c>
      <c r="I1615" s="71">
        <v>20000000</v>
      </c>
    </row>
    <row r="1616" spans="1:9" ht="18" x14ac:dyDescent="0.4">
      <c r="A1616" s="309">
        <v>22020406</v>
      </c>
      <c r="B1616" s="269" t="s">
        <v>644</v>
      </c>
      <c r="C1616" s="15"/>
      <c r="D1616" s="91">
        <v>31912500</v>
      </c>
      <c r="E1616" s="218" t="s">
        <v>226</v>
      </c>
      <c r="F1616" s="76">
        <v>1529158</v>
      </c>
      <c r="G1616" s="71">
        <v>2000000</v>
      </c>
      <c r="H1616" s="76">
        <v>1020000</v>
      </c>
      <c r="I1616" s="71">
        <v>2000000</v>
      </c>
    </row>
    <row r="1617" spans="1:9" ht="18" x14ac:dyDescent="0.4">
      <c r="A1617" s="309">
        <v>22020412</v>
      </c>
      <c r="B1617" s="269" t="s">
        <v>644</v>
      </c>
      <c r="C1617" s="15"/>
      <c r="D1617" s="91">
        <v>31912500</v>
      </c>
      <c r="E1617" s="218" t="s">
        <v>228</v>
      </c>
      <c r="F1617" s="76">
        <v>4282706</v>
      </c>
      <c r="G1617" s="71">
        <v>7000000</v>
      </c>
      <c r="H1617" s="76">
        <v>5800100.7599999998</v>
      </c>
      <c r="I1617" s="71">
        <v>7000000</v>
      </c>
    </row>
    <row r="1618" spans="1:9" ht="18" x14ac:dyDescent="0.4">
      <c r="A1618" s="299">
        <v>22020600</v>
      </c>
      <c r="B1618" s="220"/>
      <c r="C1618" s="18"/>
      <c r="D1618" s="220"/>
      <c r="E1618" s="153" t="s">
        <v>231</v>
      </c>
      <c r="F1618" s="70"/>
      <c r="G1618" s="71"/>
      <c r="H1618" s="70"/>
      <c r="I1618" s="71"/>
    </row>
    <row r="1619" spans="1:9" ht="18" x14ac:dyDescent="0.4">
      <c r="A1619" s="309">
        <v>22020602</v>
      </c>
      <c r="B1619" s="269"/>
      <c r="C1619" s="6"/>
      <c r="D1619" s="91"/>
      <c r="E1619" s="218" t="s">
        <v>232</v>
      </c>
      <c r="F1619" s="70"/>
      <c r="G1619" s="71"/>
      <c r="H1619" s="70"/>
      <c r="I1619" s="71"/>
    </row>
    <row r="1620" spans="1:9" ht="18.5" thickBot="1" x14ac:dyDescent="0.45">
      <c r="A1620" s="317">
        <v>22020603</v>
      </c>
      <c r="B1620" s="420"/>
      <c r="C1620" s="41"/>
      <c r="D1620" s="331"/>
      <c r="E1620" s="473" t="s">
        <v>233</v>
      </c>
      <c r="F1620" s="75"/>
      <c r="G1620" s="78"/>
      <c r="H1620" s="75"/>
      <c r="I1620" s="78"/>
    </row>
    <row r="1621" spans="1:9" ht="18.5" thickBot="1" x14ac:dyDescent="0.45">
      <c r="A1621" s="471"/>
      <c r="B1621" s="451"/>
      <c r="C1621" s="452"/>
      <c r="D1621" s="451"/>
      <c r="E1621" s="453" t="s">
        <v>317</v>
      </c>
      <c r="F1621" s="468">
        <f>SUM(F1572:F1604)</f>
        <v>8083560.3300000001</v>
      </c>
      <c r="G1621" s="468">
        <f>SUM(G1572:G1604)</f>
        <v>22920340.716620009</v>
      </c>
      <c r="H1621" s="468">
        <f>SUM(H1572:H1604)</f>
        <v>8852615.7299649995</v>
      </c>
      <c r="I1621" s="468">
        <f>SUM(I1572:I1604)</f>
        <v>18264455.849686198</v>
      </c>
    </row>
    <row r="1622" spans="1:9" ht="18.5" thickBot="1" x14ac:dyDescent="0.45">
      <c r="A1622" s="470"/>
      <c r="B1622" s="446"/>
      <c r="C1622" s="447"/>
      <c r="D1622" s="446"/>
      <c r="E1622" s="448" t="s">
        <v>203</v>
      </c>
      <c r="F1622" s="465">
        <f>SUM(F1607:F1620)</f>
        <v>20024168.25</v>
      </c>
      <c r="G1622" s="465">
        <f>SUM(G1607:G1620)</f>
        <v>32100000</v>
      </c>
      <c r="H1622" s="465">
        <f>SUM(H1607:H1620)</f>
        <v>19877701.629999999</v>
      </c>
      <c r="I1622" s="465">
        <f>SUM(I1607:I1620)</f>
        <v>32100000</v>
      </c>
    </row>
    <row r="1623" spans="1:9" ht="18.5" thickBot="1" x14ac:dyDescent="0.45">
      <c r="A1623" s="310"/>
      <c r="B1623" s="223"/>
      <c r="C1623" s="32"/>
      <c r="D1623" s="224"/>
      <c r="E1623" s="262" t="s">
        <v>296</v>
      </c>
      <c r="F1623" s="278">
        <f>F1621+F1622</f>
        <v>28107728.579999998</v>
      </c>
      <c r="G1623" s="278">
        <f>G1621+G1622</f>
        <v>55020340.716620013</v>
      </c>
      <c r="H1623" s="278">
        <f>H1621+H1622</f>
        <v>28730317.359964997</v>
      </c>
      <c r="I1623" s="278">
        <f>I1621+I1622</f>
        <v>50364455.849686198</v>
      </c>
    </row>
    <row r="1624" spans="1:9" ht="22.5" x14ac:dyDescent="0.45">
      <c r="A1624" s="918" t="s">
        <v>845</v>
      </c>
      <c r="B1624" s="919"/>
      <c r="C1624" s="919"/>
      <c r="D1624" s="919"/>
      <c r="E1624" s="919"/>
      <c r="F1624" s="919"/>
      <c r="G1624" s="919"/>
      <c r="H1624" s="919"/>
      <c r="I1624" s="920"/>
    </row>
    <row r="1625" spans="1:9" ht="18" x14ac:dyDescent="0.4">
      <c r="A1625" s="909" t="s">
        <v>485</v>
      </c>
      <c r="B1625" s="910"/>
      <c r="C1625" s="910"/>
      <c r="D1625" s="910"/>
      <c r="E1625" s="910"/>
      <c r="F1625" s="910"/>
      <c r="G1625" s="910"/>
      <c r="H1625" s="910"/>
      <c r="I1625" s="911"/>
    </row>
    <row r="1626" spans="1:9" ht="22.5" x14ac:dyDescent="0.45">
      <c r="A1626" s="912" t="s">
        <v>952</v>
      </c>
      <c r="B1626" s="913"/>
      <c r="C1626" s="913"/>
      <c r="D1626" s="913"/>
      <c r="E1626" s="913"/>
      <c r="F1626" s="913"/>
      <c r="G1626" s="913"/>
      <c r="H1626" s="913"/>
      <c r="I1626" s="914"/>
    </row>
    <row r="1627" spans="1:9" ht="20.5" thickBot="1" x14ac:dyDescent="0.45">
      <c r="A1627" s="915" t="s">
        <v>279</v>
      </c>
      <c r="B1627" s="916"/>
      <c r="C1627" s="916"/>
      <c r="D1627" s="916"/>
      <c r="E1627" s="916"/>
      <c r="F1627" s="916"/>
      <c r="G1627" s="916"/>
      <c r="H1627" s="916"/>
      <c r="I1627" s="917"/>
    </row>
    <row r="1628" spans="1:9" ht="18.75" customHeight="1" thickBot="1" x14ac:dyDescent="0.45">
      <c r="A1628" s="906" t="s">
        <v>411</v>
      </c>
      <c r="B1628" s="907"/>
      <c r="C1628" s="907"/>
      <c r="D1628" s="907"/>
      <c r="E1628" s="907"/>
      <c r="F1628" s="907"/>
      <c r="G1628" s="907"/>
      <c r="H1628" s="907"/>
      <c r="I1628" s="908"/>
    </row>
    <row r="1629" spans="1:9" ht="36.5" thickBot="1" x14ac:dyDescent="0.45">
      <c r="A1629" s="4" t="s">
        <v>463</v>
      </c>
      <c r="B1629" s="80" t="s">
        <v>456</v>
      </c>
      <c r="C1629" s="4" t="s">
        <v>452</v>
      </c>
      <c r="D1629" s="80" t="s">
        <v>455</v>
      </c>
      <c r="E1629" s="185" t="s">
        <v>1</v>
      </c>
      <c r="F1629" s="80" t="s">
        <v>853</v>
      </c>
      <c r="G1629" s="80" t="s">
        <v>883</v>
      </c>
      <c r="H1629" s="80" t="s">
        <v>884</v>
      </c>
      <c r="I1629" s="80" t="s">
        <v>957</v>
      </c>
    </row>
    <row r="1630" spans="1:9" s="175" customFormat="1" ht="18" x14ac:dyDescent="0.35">
      <c r="A1630" s="341">
        <v>20000000</v>
      </c>
      <c r="B1630" s="203"/>
      <c r="C1630" s="13"/>
      <c r="D1630" s="203"/>
      <c r="E1630" s="342" t="s">
        <v>163</v>
      </c>
      <c r="F1630" s="204"/>
      <c r="G1630" s="204"/>
      <c r="H1630" s="343"/>
      <c r="I1630" s="205"/>
    </row>
    <row r="1631" spans="1:9" ht="18" x14ac:dyDescent="0.4">
      <c r="A1631" s="305">
        <v>21000000</v>
      </c>
      <c r="B1631" s="207"/>
      <c r="C1631" s="14"/>
      <c r="D1631" s="207"/>
      <c r="E1631" s="336" t="s">
        <v>164</v>
      </c>
      <c r="F1631" s="208"/>
      <c r="G1631" s="208"/>
      <c r="H1631" s="328"/>
      <c r="I1631" s="209"/>
    </row>
    <row r="1632" spans="1:9" ht="18" x14ac:dyDescent="0.4">
      <c r="A1632" s="305">
        <v>21010000</v>
      </c>
      <c r="B1632" s="207"/>
      <c r="C1632" s="14"/>
      <c r="D1632" s="207"/>
      <c r="E1632" s="84" t="s">
        <v>165</v>
      </c>
      <c r="F1632" s="208"/>
      <c r="G1632" s="208"/>
      <c r="H1632" s="208"/>
      <c r="I1632" s="209"/>
    </row>
    <row r="1633" spans="1:9" ht="18" x14ac:dyDescent="0.4">
      <c r="A1633" s="306">
        <v>21010103</v>
      </c>
      <c r="B1633" s="269" t="s">
        <v>644</v>
      </c>
      <c r="C1633" s="15"/>
      <c r="D1633" s="91">
        <v>31912500</v>
      </c>
      <c r="E1633" s="92" t="s">
        <v>167</v>
      </c>
      <c r="F1633" s="71">
        <v>1701521.8199999998</v>
      </c>
      <c r="G1633" s="71">
        <v>2405951.85348</v>
      </c>
      <c r="H1633" s="209">
        <f>G1633/12*9</f>
        <v>1804463.89011</v>
      </c>
      <c r="I1633" s="71">
        <f>G1633+(G1633/100*1)</f>
        <v>2430011.3720148001</v>
      </c>
    </row>
    <row r="1634" spans="1:9" ht="18" x14ac:dyDescent="0.4">
      <c r="A1634" s="306" t="s">
        <v>700</v>
      </c>
      <c r="B1634" s="269" t="s">
        <v>644</v>
      </c>
      <c r="C1634" s="15"/>
      <c r="D1634" s="91">
        <v>31912500</v>
      </c>
      <c r="E1634" s="92" t="s">
        <v>168</v>
      </c>
      <c r="F1634" s="71">
        <v>698248.2</v>
      </c>
      <c r="G1634" s="71">
        <v>987322.95479999995</v>
      </c>
      <c r="H1634" s="209">
        <f t="shared" ref="H1634:H1665" si="61">G1634/12*9</f>
        <v>740492.21609999996</v>
      </c>
      <c r="I1634" s="71">
        <f t="shared" ref="I1634:I1661" si="62">G1634+(G1634/100*1)</f>
        <v>997196.18434799998</v>
      </c>
    </row>
    <row r="1635" spans="1:9" ht="18" x14ac:dyDescent="0.4">
      <c r="A1635" s="306" t="s">
        <v>698</v>
      </c>
      <c r="B1635" s="269" t="s">
        <v>644</v>
      </c>
      <c r="C1635" s="15"/>
      <c r="D1635" s="91">
        <v>31912500</v>
      </c>
      <c r="E1635" s="92" t="s">
        <v>701</v>
      </c>
      <c r="F1635" s="71">
        <v>157774.32</v>
      </c>
      <c r="G1635" s="71">
        <v>223092.88848000002</v>
      </c>
      <c r="H1635" s="209">
        <f t="shared" si="61"/>
        <v>167319.66636000003</v>
      </c>
      <c r="I1635" s="71">
        <f t="shared" si="62"/>
        <v>225323.81736480002</v>
      </c>
    </row>
    <row r="1636" spans="1:9" ht="18" x14ac:dyDescent="0.4">
      <c r="A1636" s="210">
        <v>21010106</v>
      </c>
      <c r="B1636" s="269"/>
      <c r="C1636" s="15"/>
      <c r="D1636" s="91"/>
      <c r="E1636" s="92" t="s">
        <v>170</v>
      </c>
      <c r="F1636" s="71">
        <v>0</v>
      </c>
      <c r="G1636" s="71">
        <v>0</v>
      </c>
      <c r="H1636" s="209">
        <f t="shared" si="61"/>
        <v>0</v>
      </c>
      <c r="I1636" s="71">
        <f t="shared" si="62"/>
        <v>0</v>
      </c>
    </row>
    <row r="1637" spans="1:9" ht="18" x14ac:dyDescent="0.4">
      <c r="A1637" s="231"/>
      <c r="B1637" s="269"/>
      <c r="C1637" s="15"/>
      <c r="D1637" s="91"/>
      <c r="E1637" s="129" t="s">
        <v>680</v>
      </c>
      <c r="F1637" s="71">
        <v>0</v>
      </c>
      <c r="G1637" s="71">
        <v>7535220.1600000001</v>
      </c>
      <c r="H1637" s="209">
        <v>0</v>
      </c>
      <c r="I1637" s="755">
        <v>3840000</v>
      </c>
    </row>
    <row r="1638" spans="1:9" ht="18" x14ac:dyDescent="0.4">
      <c r="A1638" s="305">
        <v>21020300</v>
      </c>
      <c r="B1638" s="207"/>
      <c r="C1638" s="14"/>
      <c r="D1638" s="207"/>
      <c r="E1638" s="84" t="s">
        <v>192</v>
      </c>
      <c r="F1638" s="71">
        <v>0</v>
      </c>
      <c r="G1638" s="71">
        <v>0</v>
      </c>
      <c r="H1638" s="209">
        <f t="shared" si="61"/>
        <v>0</v>
      </c>
      <c r="I1638" s="71">
        <f t="shared" si="62"/>
        <v>0</v>
      </c>
    </row>
    <row r="1639" spans="1:9" ht="21" customHeight="1" x14ac:dyDescent="0.4">
      <c r="A1639" s="306">
        <v>21020301</v>
      </c>
      <c r="B1639" s="269" t="s">
        <v>644</v>
      </c>
      <c r="C1639" s="15"/>
      <c r="D1639" s="91">
        <v>31912500</v>
      </c>
      <c r="E1639" s="129" t="s">
        <v>177</v>
      </c>
      <c r="F1639" s="71">
        <v>595532.64</v>
      </c>
      <c r="G1639" s="71">
        <v>842083.15295999998</v>
      </c>
      <c r="H1639" s="209">
        <f t="shared" si="61"/>
        <v>631562.36472000007</v>
      </c>
      <c r="I1639" s="71">
        <f t="shared" si="62"/>
        <v>850503.98448959994</v>
      </c>
    </row>
    <row r="1640" spans="1:9" ht="18" x14ac:dyDescent="0.4">
      <c r="A1640" s="306">
        <v>21020302</v>
      </c>
      <c r="B1640" s="269" t="s">
        <v>644</v>
      </c>
      <c r="C1640" s="15"/>
      <c r="D1640" s="91">
        <v>31912500</v>
      </c>
      <c r="E1640" s="129" t="s">
        <v>178</v>
      </c>
      <c r="F1640" s="71">
        <v>340297.61249999999</v>
      </c>
      <c r="G1640" s="71">
        <v>481180.82407500001</v>
      </c>
      <c r="H1640" s="209">
        <f t="shared" si="61"/>
        <v>360885.61805624998</v>
      </c>
      <c r="I1640" s="71">
        <f t="shared" si="62"/>
        <v>485992.63231575</v>
      </c>
    </row>
    <row r="1641" spans="1:9" ht="18" x14ac:dyDescent="0.4">
      <c r="A1641" s="306">
        <v>21020303</v>
      </c>
      <c r="B1641" s="269" t="s">
        <v>644</v>
      </c>
      <c r="C1641" s="15"/>
      <c r="D1641" s="91">
        <v>31912500</v>
      </c>
      <c r="E1641" s="129" t="s">
        <v>179</v>
      </c>
      <c r="F1641" s="71">
        <v>21060</v>
      </c>
      <c r="G1641" s="71">
        <v>29778.84</v>
      </c>
      <c r="H1641" s="209">
        <f t="shared" si="61"/>
        <v>22334.13</v>
      </c>
      <c r="I1641" s="71">
        <f t="shared" si="62"/>
        <v>30076.628400000001</v>
      </c>
    </row>
    <row r="1642" spans="1:9" ht="18" x14ac:dyDescent="0.4">
      <c r="A1642" s="306">
        <v>21020304</v>
      </c>
      <c r="B1642" s="269" t="s">
        <v>644</v>
      </c>
      <c r="C1642" s="15"/>
      <c r="D1642" s="91">
        <v>31912500</v>
      </c>
      <c r="E1642" s="129" t="s">
        <v>180</v>
      </c>
      <c r="F1642" s="71">
        <v>85076.092499999999</v>
      </c>
      <c r="G1642" s="71">
        <v>120297.59479499998</v>
      </c>
      <c r="H1642" s="209">
        <f t="shared" si="61"/>
        <v>90223.196096249987</v>
      </c>
      <c r="I1642" s="71">
        <f t="shared" si="62"/>
        <v>121500.57074294999</v>
      </c>
    </row>
    <row r="1643" spans="1:9" ht="18" x14ac:dyDescent="0.4">
      <c r="A1643" s="306">
        <v>21020312</v>
      </c>
      <c r="B1643" s="269"/>
      <c r="C1643" s="15"/>
      <c r="D1643" s="91"/>
      <c r="E1643" s="129" t="s">
        <v>183</v>
      </c>
      <c r="F1643" s="71">
        <v>0</v>
      </c>
      <c r="G1643" s="71">
        <v>0</v>
      </c>
      <c r="H1643" s="209">
        <f t="shared" si="61"/>
        <v>0</v>
      </c>
      <c r="I1643" s="71">
        <f t="shared" si="62"/>
        <v>0</v>
      </c>
    </row>
    <row r="1644" spans="1:9" ht="18" x14ac:dyDescent="0.4">
      <c r="A1644" s="306">
        <v>21020315</v>
      </c>
      <c r="B1644" s="269" t="s">
        <v>644</v>
      </c>
      <c r="C1644" s="15"/>
      <c r="D1644" s="91">
        <v>31912500</v>
      </c>
      <c r="E1644" s="129" t="s">
        <v>186</v>
      </c>
      <c r="F1644" s="71">
        <v>157076.19</v>
      </c>
      <c r="G1644" s="71">
        <v>222105.73266000004</v>
      </c>
      <c r="H1644" s="209">
        <f t="shared" si="61"/>
        <v>166579.29949500001</v>
      </c>
      <c r="I1644" s="71">
        <f t="shared" si="62"/>
        <v>224326.78998660005</v>
      </c>
    </row>
    <row r="1645" spans="1:9" ht="18" x14ac:dyDescent="0.4">
      <c r="A1645" s="306" t="s">
        <v>530</v>
      </c>
      <c r="B1645" s="269" t="s">
        <v>644</v>
      </c>
      <c r="C1645" s="15"/>
      <c r="D1645" s="91">
        <v>31912500</v>
      </c>
      <c r="E1645" s="129" t="s">
        <v>517</v>
      </c>
      <c r="F1645" s="71">
        <v>412887.23999999993</v>
      </c>
      <c r="G1645" s="71">
        <v>583822.55735999998</v>
      </c>
      <c r="H1645" s="209">
        <f t="shared" si="61"/>
        <v>437866.91801999998</v>
      </c>
      <c r="I1645" s="71">
        <f t="shared" si="62"/>
        <v>589660.78293360001</v>
      </c>
    </row>
    <row r="1646" spans="1:9" ht="18" x14ac:dyDescent="0.4">
      <c r="A1646" s="306" t="s">
        <v>531</v>
      </c>
      <c r="B1646" s="269" t="s">
        <v>644</v>
      </c>
      <c r="C1646" s="15"/>
      <c r="D1646" s="91">
        <v>31912500</v>
      </c>
      <c r="E1646" s="129" t="s">
        <v>518</v>
      </c>
      <c r="F1646" s="71">
        <v>588456.17999999993</v>
      </c>
      <c r="G1646" s="71">
        <v>832077.03851999994</v>
      </c>
      <c r="H1646" s="209">
        <f t="shared" si="61"/>
        <v>624057.77888999996</v>
      </c>
      <c r="I1646" s="71">
        <f t="shared" si="62"/>
        <v>840397.80890519999</v>
      </c>
    </row>
    <row r="1647" spans="1:9" ht="18" x14ac:dyDescent="0.4">
      <c r="A1647" s="306" t="s">
        <v>532</v>
      </c>
      <c r="B1647" s="269" t="s">
        <v>644</v>
      </c>
      <c r="C1647" s="15"/>
      <c r="D1647" s="91">
        <v>31912500</v>
      </c>
      <c r="E1647" s="129" t="s">
        <v>519</v>
      </c>
      <c r="F1647" s="71">
        <v>11340</v>
      </c>
      <c r="G1647" s="71">
        <v>16034.76</v>
      </c>
      <c r="H1647" s="209">
        <f t="shared" si="61"/>
        <v>12026.07</v>
      </c>
      <c r="I1647" s="71">
        <f t="shared" si="62"/>
        <v>16195.107599999999</v>
      </c>
    </row>
    <row r="1648" spans="1:9" ht="18" x14ac:dyDescent="0.4">
      <c r="A1648" s="305">
        <v>21020400</v>
      </c>
      <c r="B1648" s="207"/>
      <c r="C1648" s="14"/>
      <c r="D1648" s="207"/>
      <c r="E1648" s="84" t="s">
        <v>193</v>
      </c>
      <c r="F1648" s="71">
        <v>0</v>
      </c>
      <c r="G1648" s="71">
        <v>0</v>
      </c>
      <c r="H1648" s="209">
        <f t="shared" si="61"/>
        <v>0</v>
      </c>
      <c r="I1648" s="71">
        <f t="shared" si="62"/>
        <v>0</v>
      </c>
    </row>
    <row r="1649" spans="1:9" ht="18" x14ac:dyDescent="0.4">
      <c r="A1649" s="306">
        <v>21020401</v>
      </c>
      <c r="B1649" s="269" t="s">
        <v>644</v>
      </c>
      <c r="C1649" s="15"/>
      <c r="D1649" s="91">
        <v>31912500</v>
      </c>
      <c r="E1649" s="129" t="s">
        <v>177</v>
      </c>
      <c r="F1649" s="71">
        <v>769386.87000000011</v>
      </c>
      <c r="G1649" s="71">
        <v>1087913.03418</v>
      </c>
      <c r="H1649" s="209">
        <f t="shared" si="61"/>
        <v>815934.77563499997</v>
      </c>
      <c r="I1649" s="71">
        <f t="shared" si="62"/>
        <v>1098792.1645217999</v>
      </c>
    </row>
    <row r="1650" spans="1:9" ht="18" x14ac:dyDescent="0.4">
      <c r="A1650" s="306">
        <v>21020402</v>
      </c>
      <c r="B1650" s="269" t="s">
        <v>644</v>
      </c>
      <c r="C1650" s="15"/>
      <c r="D1650" s="91">
        <v>31912500</v>
      </c>
      <c r="E1650" s="129" t="s">
        <v>178</v>
      </c>
      <c r="F1650" s="71">
        <v>439649.64</v>
      </c>
      <c r="G1650" s="71">
        <v>621664.59096000006</v>
      </c>
      <c r="H1650" s="209">
        <f t="shared" si="61"/>
        <v>466248.44322000002</v>
      </c>
      <c r="I1650" s="71">
        <f t="shared" si="62"/>
        <v>627881.23686960002</v>
      </c>
    </row>
    <row r="1651" spans="1:9" ht="18" x14ac:dyDescent="0.4">
      <c r="A1651" s="306">
        <v>21020403</v>
      </c>
      <c r="B1651" s="269" t="s">
        <v>644</v>
      </c>
      <c r="C1651" s="15"/>
      <c r="D1651" s="91">
        <v>31912500</v>
      </c>
      <c r="E1651" s="129" t="s">
        <v>179</v>
      </c>
      <c r="F1651" s="71">
        <v>37260</v>
      </c>
      <c r="G1651" s="71">
        <v>52685.64</v>
      </c>
      <c r="H1651" s="209">
        <f t="shared" si="61"/>
        <v>39514.230000000003</v>
      </c>
      <c r="I1651" s="71">
        <f t="shared" si="62"/>
        <v>53212.496399999996</v>
      </c>
    </row>
    <row r="1652" spans="1:9" ht="18" x14ac:dyDescent="0.4">
      <c r="A1652" s="306">
        <v>21020404</v>
      </c>
      <c r="B1652" s="269" t="s">
        <v>644</v>
      </c>
      <c r="C1652" s="15"/>
      <c r="D1652" s="91">
        <v>31912500</v>
      </c>
      <c r="E1652" s="129" t="s">
        <v>180</v>
      </c>
      <c r="F1652" s="71">
        <v>109912.41</v>
      </c>
      <c r="G1652" s="71">
        <v>155416.14774000001</v>
      </c>
      <c r="H1652" s="209">
        <f t="shared" si="61"/>
        <v>116562.110805</v>
      </c>
      <c r="I1652" s="71">
        <f t="shared" si="62"/>
        <v>156970.3092174</v>
      </c>
    </row>
    <row r="1653" spans="1:9" ht="18" x14ac:dyDescent="0.4">
      <c r="A1653" s="306">
        <v>21020412</v>
      </c>
      <c r="B1653" s="269"/>
      <c r="C1653" s="15"/>
      <c r="D1653" s="91"/>
      <c r="E1653" s="129" t="s">
        <v>183</v>
      </c>
      <c r="F1653" s="71">
        <v>0</v>
      </c>
      <c r="G1653" s="71">
        <v>0</v>
      </c>
      <c r="H1653" s="209">
        <f t="shared" si="61"/>
        <v>0</v>
      </c>
      <c r="I1653" s="71">
        <f t="shared" si="62"/>
        <v>0</v>
      </c>
    </row>
    <row r="1654" spans="1:9" ht="18" x14ac:dyDescent="0.4">
      <c r="A1654" s="306">
        <v>21020415</v>
      </c>
      <c r="B1654" s="269" t="s">
        <v>644</v>
      </c>
      <c r="C1654" s="15"/>
      <c r="D1654" s="91">
        <v>31912500</v>
      </c>
      <c r="E1654" s="129" t="s">
        <v>186</v>
      </c>
      <c r="F1654" s="71">
        <v>217912.86</v>
      </c>
      <c r="G1654" s="71">
        <v>308128.78403999994</v>
      </c>
      <c r="H1654" s="209">
        <f t="shared" si="61"/>
        <v>231096.58802999996</v>
      </c>
      <c r="I1654" s="71">
        <f t="shared" si="62"/>
        <v>311210.07188039995</v>
      </c>
    </row>
    <row r="1655" spans="1:9" ht="18" x14ac:dyDescent="0.4">
      <c r="A1655" s="305">
        <v>21020500</v>
      </c>
      <c r="B1655" s="207"/>
      <c r="C1655" s="14"/>
      <c r="D1655" s="207"/>
      <c r="E1655" s="84" t="s">
        <v>194</v>
      </c>
      <c r="F1655" s="71">
        <v>0</v>
      </c>
      <c r="G1655" s="71">
        <v>0</v>
      </c>
      <c r="H1655" s="209">
        <f t="shared" si="61"/>
        <v>0</v>
      </c>
      <c r="I1655" s="71">
        <f t="shared" si="62"/>
        <v>0</v>
      </c>
    </row>
    <row r="1656" spans="1:9" ht="18" x14ac:dyDescent="0.4">
      <c r="A1656" s="306">
        <v>21020501</v>
      </c>
      <c r="B1656" s="269" t="s">
        <v>644</v>
      </c>
      <c r="C1656" s="15"/>
      <c r="D1656" s="91">
        <v>31912500</v>
      </c>
      <c r="E1656" s="129" t="s">
        <v>177</v>
      </c>
      <c r="F1656" s="71">
        <v>55221.015000000007</v>
      </c>
      <c r="G1656" s="71">
        <v>78082.515209999998</v>
      </c>
      <c r="H1656" s="209">
        <f t="shared" si="61"/>
        <v>58561.886407500002</v>
      </c>
      <c r="I1656" s="71">
        <f t="shared" si="62"/>
        <v>78863.340362100003</v>
      </c>
    </row>
    <row r="1657" spans="1:9" ht="18" x14ac:dyDescent="0.4">
      <c r="A1657" s="307">
        <v>21020502</v>
      </c>
      <c r="B1657" s="269" t="s">
        <v>644</v>
      </c>
      <c r="C1657" s="15"/>
      <c r="D1657" s="91">
        <v>31912500</v>
      </c>
      <c r="E1657" s="129" t="s">
        <v>178</v>
      </c>
      <c r="F1657" s="71">
        <v>31554.862499999999</v>
      </c>
      <c r="G1657" s="71">
        <v>44618.575575000003</v>
      </c>
      <c r="H1657" s="209">
        <f t="shared" si="61"/>
        <v>33463.931681250004</v>
      </c>
      <c r="I1657" s="71">
        <f t="shared" si="62"/>
        <v>45064.76133075</v>
      </c>
    </row>
    <row r="1658" spans="1:9" ht="18" x14ac:dyDescent="0.4">
      <c r="A1658" s="307">
        <v>21020503</v>
      </c>
      <c r="B1658" s="269" t="s">
        <v>644</v>
      </c>
      <c r="C1658" s="15"/>
      <c r="D1658" s="91">
        <v>31912500</v>
      </c>
      <c r="E1658" s="129" t="s">
        <v>179</v>
      </c>
      <c r="F1658" s="71">
        <v>8100</v>
      </c>
      <c r="G1658" s="71">
        <v>11453.4</v>
      </c>
      <c r="H1658" s="209">
        <f t="shared" si="61"/>
        <v>8590.0499999999993</v>
      </c>
      <c r="I1658" s="71">
        <f t="shared" si="62"/>
        <v>11567.933999999999</v>
      </c>
    </row>
    <row r="1659" spans="1:9" ht="18" x14ac:dyDescent="0.4">
      <c r="A1659" s="307">
        <v>21020504</v>
      </c>
      <c r="B1659" s="269" t="s">
        <v>644</v>
      </c>
      <c r="C1659" s="15"/>
      <c r="D1659" s="91">
        <v>31912500</v>
      </c>
      <c r="E1659" s="129" t="s">
        <v>180</v>
      </c>
      <c r="F1659" s="71">
        <v>7888.7175000000007</v>
      </c>
      <c r="G1659" s="71">
        <v>11154.646545000001</v>
      </c>
      <c r="H1659" s="209">
        <f t="shared" si="61"/>
        <v>8365.9849087500006</v>
      </c>
      <c r="I1659" s="71">
        <f t="shared" si="62"/>
        <v>11266.193010450001</v>
      </c>
    </row>
    <row r="1660" spans="1:9" ht="18" x14ac:dyDescent="0.4">
      <c r="A1660" s="307">
        <v>21020512</v>
      </c>
      <c r="B1660" s="269" t="s">
        <v>644</v>
      </c>
      <c r="C1660" s="15"/>
      <c r="D1660" s="91">
        <v>31912500</v>
      </c>
      <c r="E1660" s="129" t="s">
        <v>183</v>
      </c>
      <c r="F1660" s="71">
        <v>0</v>
      </c>
      <c r="G1660" s="71">
        <v>0</v>
      </c>
      <c r="H1660" s="209">
        <f t="shared" si="61"/>
        <v>0</v>
      </c>
      <c r="I1660" s="71">
        <f t="shared" si="62"/>
        <v>0</v>
      </c>
    </row>
    <row r="1661" spans="1:9" ht="18" x14ac:dyDescent="0.4">
      <c r="A1661" s="307">
        <v>21020515</v>
      </c>
      <c r="B1661" s="269" t="s">
        <v>644</v>
      </c>
      <c r="C1661" s="15"/>
      <c r="D1661" s="91">
        <v>31912500</v>
      </c>
      <c r="E1661" s="129" t="s">
        <v>186</v>
      </c>
      <c r="F1661" s="71">
        <v>105117.57</v>
      </c>
      <c r="G1661" s="71">
        <v>148636.24398</v>
      </c>
      <c r="H1661" s="209">
        <f t="shared" si="61"/>
        <v>111477.18298500001</v>
      </c>
      <c r="I1661" s="71">
        <f t="shared" si="62"/>
        <v>150122.60641979999</v>
      </c>
    </row>
    <row r="1662" spans="1:9" ht="18" x14ac:dyDescent="0.4">
      <c r="A1662" s="219">
        <v>22010100</v>
      </c>
      <c r="B1662" s="269"/>
      <c r="C1662" s="18"/>
      <c r="D1662" s="220"/>
      <c r="E1662" s="153" t="s">
        <v>202</v>
      </c>
      <c r="F1662" s="70"/>
      <c r="G1662" s="71"/>
      <c r="H1662" s="70"/>
      <c r="I1662" s="71"/>
    </row>
    <row r="1663" spans="1:9" ht="18" x14ac:dyDescent="0.4">
      <c r="A1663" s="720">
        <v>22010100</v>
      </c>
      <c r="B1663" s="721" t="s">
        <v>784</v>
      </c>
      <c r="C1663" s="50"/>
      <c r="D1663" s="626"/>
      <c r="E1663" s="725" t="s">
        <v>878</v>
      </c>
      <c r="F1663" s="723"/>
      <c r="G1663" s="95">
        <v>840000</v>
      </c>
      <c r="H1663" s="208">
        <v>160000</v>
      </c>
      <c r="I1663" s="726">
        <v>0</v>
      </c>
    </row>
    <row r="1664" spans="1:9" ht="18" x14ac:dyDescent="0.4">
      <c r="A1664" s="214">
        <v>21020600</v>
      </c>
      <c r="B1664" s="215"/>
      <c r="C1664" s="16"/>
      <c r="D1664" s="215"/>
      <c r="E1664" s="84" t="s">
        <v>195</v>
      </c>
      <c r="F1664" s="71">
        <v>0</v>
      </c>
      <c r="G1664" s="71"/>
      <c r="H1664" s="209">
        <f t="shared" si="61"/>
        <v>0</v>
      </c>
      <c r="I1664" s="71"/>
    </row>
    <row r="1665" spans="1:9" ht="18" x14ac:dyDescent="0.4">
      <c r="A1665" s="276">
        <v>21020605</v>
      </c>
      <c r="B1665" s="269"/>
      <c r="C1665" s="17"/>
      <c r="D1665" s="91"/>
      <c r="E1665" s="92" t="s">
        <v>198</v>
      </c>
      <c r="F1665" s="70">
        <v>0</v>
      </c>
      <c r="G1665" s="71"/>
      <c r="H1665" s="209">
        <f t="shared" si="61"/>
        <v>0</v>
      </c>
      <c r="I1665" s="71"/>
    </row>
    <row r="1666" spans="1:9" ht="18" x14ac:dyDescent="0.4">
      <c r="A1666" s="299">
        <v>22020000</v>
      </c>
      <c r="B1666" s="220"/>
      <c r="C1666" s="18"/>
      <c r="D1666" s="220"/>
      <c r="E1666" s="153" t="s">
        <v>203</v>
      </c>
      <c r="F1666" s="70"/>
      <c r="G1666" s="71"/>
      <c r="H1666" s="70"/>
      <c r="I1666" s="71"/>
    </row>
    <row r="1667" spans="1:9" ht="18" x14ac:dyDescent="0.4">
      <c r="A1667" s="299">
        <v>22020100</v>
      </c>
      <c r="B1667" s="220"/>
      <c r="C1667" s="18"/>
      <c r="D1667" s="220"/>
      <c r="E1667" s="153" t="s">
        <v>204</v>
      </c>
      <c r="F1667" s="70"/>
      <c r="G1667" s="71"/>
      <c r="H1667" s="70"/>
      <c r="I1667" s="71"/>
    </row>
    <row r="1668" spans="1:9" ht="18" x14ac:dyDescent="0.4">
      <c r="A1668" s="37">
        <v>22020101</v>
      </c>
      <c r="B1668" s="269" t="s">
        <v>644</v>
      </c>
      <c r="C1668" s="15"/>
      <c r="D1668" s="91">
        <v>31912500</v>
      </c>
      <c r="E1668" s="290" t="s">
        <v>205</v>
      </c>
      <c r="F1668" s="179"/>
      <c r="G1668" s="71"/>
      <c r="H1668" s="179"/>
      <c r="I1668" s="71"/>
    </row>
    <row r="1669" spans="1:9" ht="18" x14ac:dyDescent="0.4">
      <c r="A1669" s="37">
        <v>22020102</v>
      </c>
      <c r="B1669" s="269"/>
      <c r="C1669" s="37"/>
      <c r="D1669" s="180"/>
      <c r="E1669" s="290" t="s">
        <v>206</v>
      </c>
      <c r="F1669" s="179"/>
      <c r="G1669" s="71">
        <v>50000</v>
      </c>
      <c r="H1669" s="179"/>
      <c r="I1669" s="71">
        <v>50000</v>
      </c>
    </row>
    <row r="1670" spans="1:9" ht="18" x14ac:dyDescent="0.4">
      <c r="A1670" s="37">
        <v>22020103</v>
      </c>
      <c r="B1670" s="269"/>
      <c r="C1670" s="37"/>
      <c r="D1670" s="180"/>
      <c r="E1670" s="290" t="s">
        <v>207</v>
      </c>
      <c r="F1670" s="179"/>
      <c r="G1670" s="71"/>
      <c r="H1670" s="179"/>
      <c r="I1670" s="71"/>
    </row>
    <row r="1671" spans="1:9" ht="18" x14ac:dyDescent="0.4">
      <c r="A1671" s="37">
        <v>22020104</v>
      </c>
      <c r="B1671" s="269"/>
      <c r="C1671" s="37"/>
      <c r="D1671" s="180"/>
      <c r="E1671" s="290" t="s">
        <v>208</v>
      </c>
      <c r="F1671" s="179"/>
      <c r="G1671" s="71"/>
      <c r="H1671" s="179"/>
      <c r="I1671" s="71"/>
    </row>
    <row r="1672" spans="1:9" ht="18" x14ac:dyDescent="0.4">
      <c r="A1672" s="299">
        <v>22020300</v>
      </c>
      <c r="B1672" s="220"/>
      <c r="C1672" s="18"/>
      <c r="D1672" s="220"/>
      <c r="E1672" s="153" t="s">
        <v>212</v>
      </c>
      <c r="F1672" s="70"/>
      <c r="G1672" s="71"/>
      <c r="H1672" s="70"/>
      <c r="I1672" s="71"/>
    </row>
    <row r="1673" spans="1:9" ht="18" x14ac:dyDescent="0.4">
      <c r="A1673" s="309">
        <v>22020313</v>
      </c>
      <c r="B1673" s="269" t="s">
        <v>644</v>
      </c>
      <c r="C1673" s="15"/>
      <c r="D1673" s="91">
        <v>31912500</v>
      </c>
      <c r="E1673" s="218" t="s">
        <v>221</v>
      </c>
      <c r="F1673" s="209">
        <v>50000</v>
      </c>
      <c r="G1673" s="95">
        <v>2000000</v>
      </c>
      <c r="H1673" s="209">
        <v>1300000</v>
      </c>
      <c r="I1673" s="95">
        <v>2000000</v>
      </c>
    </row>
    <row r="1674" spans="1:9" ht="36" x14ac:dyDescent="0.4">
      <c r="A1674" s="299">
        <v>22020700</v>
      </c>
      <c r="B1674" s="220"/>
      <c r="C1674" s="18"/>
      <c r="D1674" s="220"/>
      <c r="E1674" s="153" t="s">
        <v>301</v>
      </c>
      <c r="F1674" s="70"/>
      <c r="G1674" s="71"/>
      <c r="H1674" s="70"/>
      <c r="I1674" s="71"/>
    </row>
    <row r="1675" spans="1:9" ht="35.25" customHeight="1" thickBot="1" x14ac:dyDescent="0.45">
      <c r="A1675" s="317">
        <v>22020706</v>
      </c>
      <c r="B1675" s="420" t="s">
        <v>644</v>
      </c>
      <c r="C1675" s="422"/>
      <c r="D1675" s="331">
        <v>31912500</v>
      </c>
      <c r="E1675" s="138" t="s">
        <v>238</v>
      </c>
      <c r="F1675" s="77">
        <v>2200000</v>
      </c>
      <c r="G1675" s="105">
        <v>3000000</v>
      </c>
      <c r="H1675" s="77">
        <v>10609000</v>
      </c>
      <c r="I1675" s="105">
        <v>3000000</v>
      </c>
    </row>
    <row r="1676" spans="1:9" ht="18.5" thickBot="1" x14ac:dyDescent="0.45">
      <c r="A1676" s="471"/>
      <c r="B1676" s="451"/>
      <c r="C1676" s="452"/>
      <c r="D1676" s="451"/>
      <c r="E1676" s="453" t="s">
        <v>317</v>
      </c>
      <c r="F1676" s="468">
        <f>SUM(F1633:F1665)</f>
        <v>6551274.2399999993</v>
      </c>
      <c r="G1676" s="468">
        <f>SUM(G1633:G1665)</f>
        <v>17638721.935360003</v>
      </c>
      <c r="H1676" s="468">
        <f>SUM(H1633:H1665)</f>
        <v>7107626.3315200014</v>
      </c>
      <c r="I1676" s="468">
        <f>SUM(I1633:I1665)</f>
        <v>13196136.793113599</v>
      </c>
    </row>
    <row r="1677" spans="1:9" ht="18.5" thickBot="1" x14ac:dyDescent="0.45">
      <c r="A1677" s="470"/>
      <c r="B1677" s="446"/>
      <c r="C1677" s="447"/>
      <c r="D1677" s="446"/>
      <c r="E1677" s="448" t="s">
        <v>203</v>
      </c>
      <c r="F1677" s="465">
        <f>SUM(F1668:F1675)</f>
        <v>2250000</v>
      </c>
      <c r="G1677" s="465">
        <f>SUM(G1668:G1675)</f>
        <v>5050000</v>
      </c>
      <c r="H1677" s="465">
        <f>SUM(H1668:H1675)</f>
        <v>11909000</v>
      </c>
      <c r="I1677" s="465">
        <f>SUM(I1668:I1675)</f>
        <v>5050000</v>
      </c>
    </row>
    <row r="1678" spans="1:9" ht="18.5" thickBot="1" x14ac:dyDescent="0.45">
      <c r="A1678" s="310"/>
      <c r="B1678" s="344"/>
      <c r="C1678" s="47"/>
      <c r="D1678" s="224"/>
      <c r="E1678" s="160" t="s">
        <v>296</v>
      </c>
      <c r="F1678" s="278">
        <f>F1676+F1677</f>
        <v>8801274.2399999984</v>
      </c>
      <c r="G1678" s="278">
        <f>G1676+G1677</f>
        <v>22688721.935360003</v>
      </c>
      <c r="H1678" s="278">
        <f>H1676+H1677</f>
        <v>19016626.331520002</v>
      </c>
      <c r="I1678" s="278">
        <f>I1676+I1677</f>
        <v>18246136.793113597</v>
      </c>
    </row>
    <row r="1679" spans="1:9" ht="22.5" x14ac:dyDescent="0.45">
      <c r="A1679" s="918" t="s">
        <v>845</v>
      </c>
      <c r="B1679" s="919"/>
      <c r="C1679" s="919"/>
      <c r="D1679" s="919"/>
      <c r="E1679" s="919"/>
      <c r="F1679" s="919"/>
      <c r="G1679" s="919"/>
      <c r="H1679" s="919"/>
      <c r="I1679" s="920"/>
    </row>
    <row r="1680" spans="1:9" ht="18" x14ac:dyDescent="0.4">
      <c r="A1680" s="909" t="s">
        <v>485</v>
      </c>
      <c r="B1680" s="910"/>
      <c r="C1680" s="910"/>
      <c r="D1680" s="910"/>
      <c r="E1680" s="910"/>
      <c r="F1680" s="910"/>
      <c r="G1680" s="910"/>
      <c r="H1680" s="910"/>
      <c r="I1680" s="911"/>
    </row>
    <row r="1681" spans="1:9" ht="22.5" x14ac:dyDescent="0.45">
      <c r="A1681" s="912" t="s">
        <v>952</v>
      </c>
      <c r="B1681" s="913"/>
      <c r="C1681" s="913"/>
      <c r="D1681" s="913"/>
      <c r="E1681" s="913"/>
      <c r="F1681" s="913"/>
      <c r="G1681" s="913"/>
      <c r="H1681" s="913"/>
      <c r="I1681" s="914"/>
    </row>
    <row r="1682" spans="1:9" ht="20.5" thickBot="1" x14ac:dyDescent="0.45">
      <c r="A1682" s="915" t="s">
        <v>279</v>
      </c>
      <c r="B1682" s="916"/>
      <c r="C1682" s="916"/>
      <c r="D1682" s="916"/>
      <c r="E1682" s="916"/>
      <c r="F1682" s="916"/>
      <c r="G1682" s="916"/>
      <c r="H1682" s="916"/>
      <c r="I1682" s="917"/>
    </row>
    <row r="1683" spans="1:9" ht="18.75" customHeight="1" thickBot="1" x14ac:dyDescent="0.45">
      <c r="A1683" s="933" t="s">
        <v>412</v>
      </c>
      <c r="B1683" s="934"/>
      <c r="C1683" s="934"/>
      <c r="D1683" s="934"/>
      <c r="E1683" s="934"/>
      <c r="F1683" s="934"/>
      <c r="G1683" s="934"/>
      <c r="H1683" s="934"/>
      <c r="I1683" s="935"/>
    </row>
    <row r="1684" spans="1:9" ht="36.5" thickBot="1" x14ac:dyDescent="0.45">
      <c r="A1684" s="4" t="s">
        <v>463</v>
      </c>
      <c r="B1684" s="80" t="s">
        <v>456</v>
      </c>
      <c r="C1684" s="4" t="s">
        <v>452</v>
      </c>
      <c r="D1684" s="80" t="s">
        <v>455</v>
      </c>
      <c r="E1684" s="185" t="s">
        <v>1</v>
      </c>
      <c r="F1684" s="80" t="s">
        <v>853</v>
      </c>
      <c r="G1684" s="80" t="s">
        <v>883</v>
      </c>
      <c r="H1684" s="80" t="s">
        <v>884</v>
      </c>
      <c r="I1684" s="80" t="s">
        <v>957</v>
      </c>
    </row>
    <row r="1685" spans="1:9" s="175" customFormat="1" ht="18" x14ac:dyDescent="0.35">
      <c r="A1685" s="341">
        <v>20000000</v>
      </c>
      <c r="B1685" s="203"/>
      <c r="C1685" s="13"/>
      <c r="D1685" s="203"/>
      <c r="E1685" s="126" t="s">
        <v>163</v>
      </c>
      <c r="F1685" s="204"/>
      <c r="G1685" s="204"/>
      <c r="H1685" s="204"/>
      <c r="I1685" s="205"/>
    </row>
    <row r="1686" spans="1:9" ht="18" x14ac:dyDescent="0.4">
      <c r="A1686" s="305">
        <v>21000000</v>
      </c>
      <c r="B1686" s="207"/>
      <c r="C1686" s="14"/>
      <c r="D1686" s="207"/>
      <c r="E1686" s="84" t="s">
        <v>164</v>
      </c>
      <c r="F1686" s="208"/>
      <c r="G1686" s="208"/>
      <c r="H1686" s="208"/>
      <c r="I1686" s="209"/>
    </row>
    <row r="1687" spans="1:9" ht="18" x14ac:dyDescent="0.4">
      <c r="A1687" s="305">
        <v>21010000</v>
      </c>
      <c r="B1687" s="207"/>
      <c r="C1687" s="14"/>
      <c r="D1687" s="207"/>
      <c r="E1687" s="345" t="s">
        <v>165</v>
      </c>
      <c r="F1687" s="208"/>
      <c r="G1687" s="208"/>
      <c r="H1687" s="208"/>
      <c r="I1687" s="209"/>
    </row>
    <row r="1688" spans="1:9" ht="18" x14ac:dyDescent="0.4">
      <c r="A1688" s="306">
        <v>21010103</v>
      </c>
      <c r="B1688" s="269" t="s">
        <v>644</v>
      </c>
      <c r="C1688" s="15"/>
      <c r="D1688" s="91">
        <v>31912500</v>
      </c>
      <c r="E1688" s="289" t="s">
        <v>167</v>
      </c>
      <c r="F1688" s="71">
        <v>872202.14999999991</v>
      </c>
      <c r="G1688" s="71">
        <v>1233293.8400999999</v>
      </c>
      <c r="H1688" s="209">
        <f>G1688/12*9</f>
        <v>924970.38007499999</v>
      </c>
      <c r="I1688" s="71">
        <f>G1688+(G1688/100*1)</f>
        <v>1245626.778501</v>
      </c>
    </row>
    <row r="1689" spans="1:9" ht="18" x14ac:dyDescent="0.4">
      <c r="A1689" s="306" t="s">
        <v>700</v>
      </c>
      <c r="B1689" s="269"/>
      <c r="C1689" s="15"/>
      <c r="D1689" s="91"/>
      <c r="E1689" s="289" t="s">
        <v>168</v>
      </c>
      <c r="F1689" s="71"/>
      <c r="G1689" s="71"/>
      <c r="H1689" s="209"/>
      <c r="I1689" s="71"/>
    </row>
    <row r="1690" spans="1:9" ht="18" x14ac:dyDescent="0.4">
      <c r="A1690" s="306" t="s">
        <v>698</v>
      </c>
      <c r="B1690" s="269"/>
      <c r="C1690" s="15"/>
      <c r="D1690" s="91"/>
      <c r="E1690" s="289" t="s">
        <v>701</v>
      </c>
      <c r="F1690" s="71"/>
      <c r="G1690" s="71"/>
      <c r="H1690" s="209"/>
      <c r="I1690" s="71"/>
    </row>
    <row r="1691" spans="1:9" ht="18" x14ac:dyDescent="0.4">
      <c r="A1691" s="210">
        <v>21010106</v>
      </c>
      <c r="B1691" s="269"/>
      <c r="C1691" s="15"/>
      <c r="D1691" s="91"/>
      <c r="E1691" s="289" t="s">
        <v>170</v>
      </c>
      <c r="F1691" s="71"/>
      <c r="G1691" s="71"/>
      <c r="H1691" s="209"/>
      <c r="I1691" s="71"/>
    </row>
    <row r="1692" spans="1:9" ht="18" x14ac:dyDescent="0.4">
      <c r="A1692" s="231"/>
      <c r="B1692" s="269"/>
      <c r="C1692" s="15"/>
      <c r="D1692" s="91"/>
      <c r="E1692" s="346" t="s">
        <v>680</v>
      </c>
      <c r="F1692" s="71">
        <v>0</v>
      </c>
      <c r="G1692" s="71">
        <v>1094092.29</v>
      </c>
      <c r="H1692" s="209"/>
      <c r="I1692" s="755">
        <v>960000</v>
      </c>
    </row>
    <row r="1693" spans="1:9" ht="18" x14ac:dyDescent="0.4">
      <c r="A1693" s="305">
        <v>21020300</v>
      </c>
      <c r="B1693" s="207"/>
      <c r="C1693" s="14"/>
      <c r="D1693" s="207"/>
      <c r="E1693" s="345" t="s">
        <v>192</v>
      </c>
      <c r="F1693" s="71"/>
      <c r="G1693" s="71"/>
      <c r="H1693" s="209"/>
      <c r="I1693" s="71"/>
    </row>
    <row r="1694" spans="1:9" ht="18" x14ac:dyDescent="0.4">
      <c r="A1694" s="306">
        <v>21020301</v>
      </c>
      <c r="B1694" s="269" t="s">
        <v>644</v>
      </c>
      <c r="C1694" s="15"/>
      <c r="D1694" s="91">
        <v>31912500</v>
      </c>
      <c r="E1694" s="346" t="s">
        <v>177</v>
      </c>
      <c r="F1694" s="71">
        <v>305270.75249999994</v>
      </c>
      <c r="G1694" s="71">
        <v>431652.84403499996</v>
      </c>
      <c r="H1694" s="209">
        <f>G1694/12*9</f>
        <v>323739.63302625</v>
      </c>
      <c r="I1694" s="71">
        <f>G1694+(G1694/100*1)</f>
        <v>435969.37247534998</v>
      </c>
    </row>
    <row r="1695" spans="1:9" ht="18" x14ac:dyDescent="0.4">
      <c r="A1695" s="306">
        <v>21020302</v>
      </c>
      <c r="B1695" s="269" t="s">
        <v>644</v>
      </c>
      <c r="C1695" s="15"/>
      <c r="D1695" s="91">
        <v>31912500</v>
      </c>
      <c r="E1695" s="346" t="s">
        <v>178</v>
      </c>
      <c r="F1695" s="71">
        <v>174440.43</v>
      </c>
      <c r="G1695" s="71">
        <v>246658.76801999999</v>
      </c>
      <c r="H1695" s="209">
        <f>G1695/12*9</f>
        <v>184994.07601499997</v>
      </c>
      <c r="I1695" s="71">
        <f>G1695+(G1695/100*1)</f>
        <v>249125.35570019999</v>
      </c>
    </row>
    <row r="1696" spans="1:9" ht="18" x14ac:dyDescent="0.4">
      <c r="A1696" s="306">
        <v>21020303</v>
      </c>
      <c r="B1696" s="269" t="s">
        <v>644</v>
      </c>
      <c r="C1696" s="15"/>
      <c r="D1696" s="91">
        <v>31912500</v>
      </c>
      <c r="E1696" s="346" t="s">
        <v>179</v>
      </c>
      <c r="F1696" s="71">
        <v>12960</v>
      </c>
      <c r="G1696" s="71">
        <v>18325.439999999999</v>
      </c>
      <c r="H1696" s="209">
        <f>G1696/12*9</f>
        <v>13744.079999999998</v>
      </c>
      <c r="I1696" s="71">
        <f>G1696+(G1696/100*1)</f>
        <v>18508.6944</v>
      </c>
    </row>
    <row r="1697" spans="1:9" ht="18" x14ac:dyDescent="0.4">
      <c r="A1697" s="306">
        <v>21020304</v>
      </c>
      <c r="B1697" s="269" t="s">
        <v>644</v>
      </c>
      <c r="C1697" s="15"/>
      <c r="D1697" s="91">
        <v>31912500</v>
      </c>
      <c r="E1697" s="346" t="s">
        <v>180</v>
      </c>
      <c r="F1697" s="71">
        <v>43610.107499999998</v>
      </c>
      <c r="G1697" s="71">
        <v>61664.692004999997</v>
      </c>
      <c r="H1697" s="209">
        <f>G1697/12*9</f>
        <v>46248.519003749992</v>
      </c>
      <c r="I1697" s="71">
        <f>G1697+(G1697/100*1)</f>
        <v>62281.338925049997</v>
      </c>
    </row>
    <row r="1698" spans="1:9" ht="18" x14ac:dyDescent="0.4">
      <c r="A1698" s="306">
        <v>21020312</v>
      </c>
      <c r="B1698" s="269"/>
      <c r="C1698" s="15"/>
      <c r="D1698" s="91"/>
      <c r="E1698" s="346" t="s">
        <v>183</v>
      </c>
      <c r="F1698" s="71"/>
      <c r="G1698" s="71"/>
      <c r="H1698" s="209"/>
      <c r="I1698" s="71"/>
    </row>
    <row r="1699" spans="1:9" ht="18" x14ac:dyDescent="0.4">
      <c r="A1699" s="306">
        <v>21020315</v>
      </c>
      <c r="B1699" s="269" t="s">
        <v>644</v>
      </c>
      <c r="C1699" s="15"/>
      <c r="D1699" s="91">
        <v>31912500</v>
      </c>
      <c r="E1699" s="346" t="s">
        <v>186</v>
      </c>
      <c r="F1699" s="71">
        <v>79610.13</v>
      </c>
      <c r="G1699" s="71">
        <v>112568.72382</v>
      </c>
      <c r="H1699" s="209">
        <f>G1699/12*9</f>
        <v>84426.542864999996</v>
      </c>
      <c r="I1699" s="71">
        <f>G1699+(G1699/100*1)</f>
        <v>113694.4110582</v>
      </c>
    </row>
    <row r="1700" spans="1:9" ht="18" x14ac:dyDescent="0.4">
      <c r="A1700" s="306" t="s">
        <v>530</v>
      </c>
      <c r="B1700" s="269"/>
      <c r="C1700" s="15"/>
      <c r="D1700" s="91"/>
      <c r="E1700" s="346" t="s">
        <v>517</v>
      </c>
      <c r="F1700" s="71"/>
      <c r="G1700" s="71"/>
      <c r="H1700" s="209"/>
      <c r="I1700" s="71"/>
    </row>
    <row r="1701" spans="1:9" ht="18" x14ac:dyDescent="0.4">
      <c r="A1701" s="306" t="s">
        <v>531</v>
      </c>
      <c r="B1701" s="269"/>
      <c r="C1701" s="15"/>
      <c r="D1701" s="91"/>
      <c r="E1701" s="346" t="s">
        <v>518</v>
      </c>
      <c r="F1701" s="71"/>
      <c r="G1701" s="71"/>
      <c r="H1701" s="209"/>
      <c r="I1701" s="71"/>
    </row>
    <row r="1702" spans="1:9" ht="18" x14ac:dyDescent="0.4">
      <c r="A1702" s="306" t="s">
        <v>532</v>
      </c>
      <c r="B1702" s="269"/>
      <c r="C1702" s="15"/>
      <c r="D1702" s="91"/>
      <c r="E1702" s="346" t="s">
        <v>519</v>
      </c>
      <c r="F1702" s="71"/>
      <c r="G1702" s="71"/>
      <c r="H1702" s="209"/>
      <c r="I1702" s="71"/>
    </row>
    <row r="1703" spans="1:9" ht="18" x14ac:dyDescent="0.4">
      <c r="A1703" s="305">
        <v>21020400</v>
      </c>
      <c r="B1703" s="207"/>
      <c r="C1703" s="14"/>
      <c r="D1703" s="207"/>
      <c r="E1703" s="345" t="s">
        <v>193</v>
      </c>
      <c r="F1703" s="71"/>
      <c r="G1703" s="71"/>
      <c r="H1703" s="209"/>
      <c r="I1703" s="71"/>
    </row>
    <row r="1704" spans="1:9" ht="18" x14ac:dyDescent="0.4">
      <c r="A1704" s="306">
        <v>21020401</v>
      </c>
      <c r="B1704" s="269"/>
      <c r="C1704" s="15"/>
      <c r="D1704" s="91"/>
      <c r="E1704" s="346" t="s">
        <v>177</v>
      </c>
      <c r="F1704" s="71"/>
      <c r="G1704" s="71"/>
      <c r="H1704" s="209"/>
      <c r="I1704" s="71"/>
    </row>
    <row r="1705" spans="1:9" ht="18" x14ac:dyDescent="0.4">
      <c r="A1705" s="306">
        <v>21020402</v>
      </c>
      <c r="B1705" s="269"/>
      <c r="C1705" s="15"/>
      <c r="D1705" s="91"/>
      <c r="E1705" s="346" t="s">
        <v>178</v>
      </c>
      <c r="F1705" s="71"/>
      <c r="G1705" s="71"/>
      <c r="H1705" s="209"/>
      <c r="I1705" s="71"/>
    </row>
    <row r="1706" spans="1:9" ht="18" x14ac:dyDescent="0.4">
      <c r="A1706" s="306">
        <v>21020403</v>
      </c>
      <c r="B1706" s="269"/>
      <c r="C1706" s="15"/>
      <c r="D1706" s="91"/>
      <c r="E1706" s="346" t="s">
        <v>179</v>
      </c>
      <c r="F1706" s="71"/>
      <c r="G1706" s="71"/>
      <c r="H1706" s="209"/>
      <c r="I1706" s="71"/>
    </row>
    <row r="1707" spans="1:9" ht="18" x14ac:dyDescent="0.4">
      <c r="A1707" s="306">
        <v>21020404</v>
      </c>
      <c r="B1707" s="269"/>
      <c r="C1707" s="15"/>
      <c r="D1707" s="91"/>
      <c r="E1707" s="346" t="s">
        <v>180</v>
      </c>
      <c r="F1707" s="71"/>
      <c r="G1707" s="71"/>
      <c r="H1707" s="209"/>
      <c r="I1707" s="71"/>
    </row>
    <row r="1708" spans="1:9" ht="18" x14ac:dyDescent="0.4">
      <c r="A1708" s="306">
        <v>21020412</v>
      </c>
      <c r="B1708" s="269"/>
      <c r="C1708" s="15"/>
      <c r="D1708" s="91"/>
      <c r="E1708" s="346" t="s">
        <v>183</v>
      </c>
      <c r="F1708" s="71"/>
      <c r="G1708" s="71"/>
      <c r="H1708" s="209"/>
      <c r="I1708" s="71"/>
    </row>
    <row r="1709" spans="1:9" ht="18" x14ac:dyDescent="0.4">
      <c r="A1709" s="306">
        <v>21020415</v>
      </c>
      <c r="B1709" s="269"/>
      <c r="C1709" s="15"/>
      <c r="D1709" s="91"/>
      <c r="E1709" s="346" t="s">
        <v>186</v>
      </c>
      <c r="F1709" s="71"/>
      <c r="G1709" s="71"/>
      <c r="H1709" s="209"/>
      <c r="I1709" s="71"/>
    </row>
    <row r="1710" spans="1:9" ht="18" x14ac:dyDescent="0.4">
      <c r="A1710" s="305">
        <v>21020500</v>
      </c>
      <c r="B1710" s="207"/>
      <c r="C1710" s="14"/>
      <c r="D1710" s="207"/>
      <c r="E1710" s="345" t="s">
        <v>194</v>
      </c>
      <c r="F1710" s="71"/>
      <c r="G1710" s="71"/>
      <c r="H1710" s="209"/>
      <c r="I1710" s="71"/>
    </row>
    <row r="1711" spans="1:9" ht="18" x14ac:dyDescent="0.4">
      <c r="A1711" s="306">
        <v>21020501</v>
      </c>
      <c r="B1711" s="269"/>
      <c r="C1711" s="15"/>
      <c r="D1711" s="91"/>
      <c r="E1711" s="346" t="s">
        <v>177</v>
      </c>
      <c r="F1711" s="71"/>
      <c r="G1711" s="71"/>
      <c r="H1711" s="209"/>
      <c r="I1711" s="71"/>
    </row>
    <row r="1712" spans="1:9" ht="18" x14ac:dyDescent="0.4">
      <c r="A1712" s="307">
        <v>21020502</v>
      </c>
      <c r="B1712" s="269"/>
      <c r="C1712" s="17"/>
      <c r="D1712" s="91"/>
      <c r="E1712" s="346" t="s">
        <v>178</v>
      </c>
      <c r="F1712" s="71"/>
      <c r="G1712" s="71"/>
      <c r="H1712" s="209"/>
      <c r="I1712" s="71"/>
    </row>
    <row r="1713" spans="1:9" ht="18" x14ac:dyDescent="0.4">
      <c r="A1713" s="307">
        <v>21020503</v>
      </c>
      <c r="B1713" s="269"/>
      <c r="C1713" s="17"/>
      <c r="D1713" s="91"/>
      <c r="E1713" s="346" t="s">
        <v>179</v>
      </c>
      <c r="F1713" s="71"/>
      <c r="G1713" s="71"/>
      <c r="H1713" s="209"/>
      <c r="I1713" s="71"/>
    </row>
    <row r="1714" spans="1:9" ht="18" x14ac:dyDescent="0.4">
      <c r="A1714" s="307">
        <v>21020504</v>
      </c>
      <c r="B1714" s="269"/>
      <c r="C1714" s="17"/>
      <c r="D1714" s="91"/>
      <c r="E1714" s="346" t="s">
        <v>180</v>
      </c>
      <c r="F1714" s="71"/>
      <c r="G1714" s="71"/>
      <c r="H1714" s="209"/>
      <c r="I1714" s="71"/>
    </row>
    <row r="1715" spans="1:9" ht="18" x14ac:dyDescent="0.4">
      <c r="A1715" s="307">
        <v>21020512</v>
      </c>
      <c r="B1715" s="269"/>
      <c r="C1715" s="17"/>
      <c r="D1715" s="91"/>
      <c r="E1715" s="346" t="s">
        <v>183</v>
      </c>
      <c r="F1715" s="71"/>
      <c r="G1715" s="71"/>
      <c r="H1715" s="209"/>
      <c r="I1715" s="71"/>
    </row>
    <row r="1716" spans="1:9" ht="18" x14ac:dyDescent="0.4">
      <c r="A1716" s="307">
        <v>21020515</v>
      </c>
      <c r="B1716" s="269"/>
      <c r="C1716" s="17"/>
      <c r="D1716" s="91"/>
      <c r="E1716" s="346" t="s">
        <v>186</v>
      </c>
      <c r="F1716" s="71"/>
      <c r="G1716" s="71"/>
      <c r="H1716" s="209"/>
      <c r="I1716" s="71"/>
    </row>
    <row r="1717" spans="1:9" ht="18" x14ac:dyDescent="0.4">
      <c r="A1717" s="219">
        <v>22010100</v>
      </c>
      <c r="B1717" s="269"/>
      <c r="C1717" s="18"/>
      <c r="D1717" s="220"/>
      <c r="E1717" s="153" t="s">
        <v>202</v>
      </c>
      <c r="F1717" s="70"/>
      <c r="G1717" s="71"/>
      <c r="H1717" s="70"/>
      <c r="I1717" s="71"/>
    </row>
    <row r="1718" spans="1:9" ht="18" x14ac:dyDescent="0.4">
      <c r="A1718" s="768">
        <v>22010100</v>
      </c>
      <c r="B1718" s="211" t="s">
        <v>784</v>
      </c>
      <c r="C1718" s="767"/>
      <c r="D1718" s="91"/>
      <c r="E1718" s="759" t="s">
        <v>878</v>
      </c>
      <c r="F1718" s="208"/>
      <c r="G1718" s="95">
        <v>420000</v>
      </c>
      <c r="H1718" s="208">
        <v>40000</v>
      </c>
      <c r="I1718" s="95">
        <v>0</v>
      </c>
    </row>
    <row r="1719" spans="1:9" ht="18" x14ac:dyDescent="0.4">
      <c r="A1719" s="214">
        <v>21020600</v>
      </c>
      <c r="B1719" s="215"/>
      <c r="C1719" s="16"/>
      <c r="D1719" s="215"/>
      <c r="E1719" s="84" t="s">
        <v>195</v>
      </c>
      <c r="F1719" s="71">
        <v>0</v>
      </c>
      <c r="G1719" s="71">
        <v>0</v>
      </c>
      <c r="H1719" s="209">
        <f>G1719/12*9</f>
        <v>0</v>
      </c>
      <c r="I1719" s="71">
        <f>G1719+(G1719/100*1)</f>
        <v>0</v>
      </c>
    </row>
    <row r="1720" spans="1:9" ht="18" x14ac:dyDescent="0.4">
      <c r="A1720" s="276">
        <v>21020605</v>
      </c>
      <c r="B1720" s="269"/>
      <c r="C1720" s="17"/>
      <c r="D1720" s="91"/>
      <c r="E1720" s="92" t="s">
        <v>198</v>
      </c>
      <c r="F1720" s="70">
        <v>0</v>
      </c>
      <c r="G1720" s="71"/>
      <c r="H1720" s="209">
        <f>G1720/12*9</f>
        <v>0</v>
      </c>
      <c r="I1720" s="71"/>
    </row>
    <row r="1721" spans="1:9" ht="18" x14ac:dyDescent="0.4">
      <c r="A1721" s="299">
        <v>22020000</v>
      </c>
      <c r="B1721" s="220"/>
      <c r="C1721" s="18"/>
      <c r="D1721" s="220"/>
      <c r="E1721" s="347" t="s">
        <v>203</v>
      </c>
      <c r="F1721" s="70"/>
      <c r="G1721" s="71"/>
      <c r="H1721" s="70"/>
      <c r="I1721" s="71"/>
    </row>
    <row r="1722" spans="1:9" ht="18" x14ac:dyDescent="0.4">
      <c r="A1722" s="299">
        <v>22020100</v>
      </c>
      <c r="B1722" s="220"/>
      <c r="C1722" s="18"/>
      <c r="D1722" s="220"/>
      <c r="E1722" s="347" t="s">
        <v>204</v>
      </c>
      <c r="F1722" s="70"/>
      <c r="G1722" s="71"/>
      <c r="H1722" s="70"/>
      <c r="I1722" s="71"/>
    </row>
    <row r="1723" spans="1:9" ht="18" x14ac:dyDescent="0.4">
      <c r="A1723" s="37">
        <v>22020101</v>
      </c>
      <c r="B1723" s="269"/>
      <c r="C1723" s="37"/>
      <c r="D1723" s="180"/>
      <c r="E1723" s="348" t="s">
        <v>205</v>
      </c>
      <c r="F1723" s="179"/>
      <c r="G1723" s="71"/>
      <c r="H1723" s="179"/>
      <c r="I1723" s="71"/>
    </row>
    <row r="1724" spans="1:9" ht="18" x14ac:dyDescent="0.4">
      <c r="A1724" s="37">
        <v>22020102</v>
      </c>
      <c r="B1724" s="269" t="s">
        <v>644</v>
      </c>
      <c r="C1724" s="15"/>
      <c r="D1724" s="91">
        <v>31912500</v>
      </c>
      <c r="E1724" s="348" t="s">
        <v>206</v>
      </c>
      <c r="F1724" s="179"/>
      <c r="G1724" s="71">
        <v>50000</v>
      </c>
      <c r="H1724" s="179"/>
      <c r="I1724" s="71">
        <v>50000</v>
      </c>
    </row>
    <row r="1725" spans="1:9" ht="18" x14ac:dyDescent="0.4">
      <c r="A1725" s="37">
        <v>22020103</v>
      </c>
      <c r="B1725" s="269"/>
      <c r="C1725" s="37"/>
      <c r="D1725" s="180"/>
      <c r="E1725" s="348" t="s">
        <v>207</v>
      </c>
      <c r="F1725" s="179"/>
      <c r="G1725" s="71"/>
      <c r="H1725" s="179"/>
      <c r="I1725" s="71"/>
    </row>
    <row r="1726" spans="1:9" ht="18" x14ac:dyDescent="0.4">
      <c r="A1726" s="37">
        <v>22020104</v>
      </c>
      <c r="B1726" s="269"/>
      <c r="C1726" s="37"/>
      <c r="D1726" s="180"/>
      <c r="E1726" s="348" t="s">
        <v>208</v>
      </c>
      <c r="F1726" s="179"/>
      <c r="G1726" s="71"/>
      <c r="H1726" s="179"/>
      <c r="I1726" s="71"/>
    </row>
    <row r="1727" spans="1:9" ht="18" x14ac:dyDescent="0.4">
      <c r="A1727" s="299">
        <v>22020300</v>
      </c>
      <c r="B1727" s="220"/>
      <c r="C1727" s="18"/>
      <c r="D1727" s="220"/>
      <c r="E1727" s="347" t="s">
        <v>212</v>
      </c>
      <c r="F1727" s="70"/>
      <c r="G1727" s="71"/>
      <c r="H1727" s="70"/>
      <c r="I1727" s="71"/>
    </row>
    <row r="1728" spans="1:9" ht="18" x14ac:dyDescent="0.4">
      <c r="A1728" s="309">
        <v>22020313</v>
      </c>
      <c r="B1728" s="269"/>
      <c r="C1728" s="6"/>
      <c r="D1728" s="91"/>
      <c r="E1728" s="349" t="s">
        <v>221</v>
      </c>
      <c r="F1728" s="70"/>
      <c r="G1728" s="71"/>
      <c r="H1728" s="70"/>
      <c r="I1728" s="71"/>
    </row>
    <row r="1729" spans="1:9" ht="18" x14ac:dyDescent="0.4">
      <c r="A1729" s="299" t="s">
        <v>702</v>
      </c>
      <c r="B1729" s="269"/>
      <c r="C1729" s="6"/>
      <c r="D1729" s="91"/>
      <c r="E1729" s="350" t="s">
        <v>703</v>
      </c>
      <c r="F1729" s="208"/>
      <c r="G1729" s="351"/>
      <c r="H1729" s="208"/>
      <c r="I1729" s="351"/>
    </row>
    <row r="1730" spans="1:9" ht="18" x14ac:dyDescent="0.4">
      <c r="A1730" s="309" t="s">
        <v>704</v>
      </c>
      <c r="B1730" s="269"/>
      <c r="C1730" s="18"/>
      <c r="D1730" s="220"/>
      <c r="E1730" s="352" t="s">
        <v>224</v>
      </c>
      <c r="F1730" s="208"/>
      <c r="G1730" s="209"/>
      <c r="H1730" s="208"/>
      <c r="I1730" s="209"/>
    </row>
    <row r="1731" spans="1:9" ht="18" x14ac:dyDescent="0.4">
      <c r="A1731" s="309" t="s">
        <v>706</v>
      </c>
      <c r="B1731" s="269"/>
      <c r="C1731" s="18"/>
      <c r="D1731" s="220"/>
      <c r="E1731" s="352" t="s">
        <v>705</v>
      </c>
      <c r="F1731" s="208"/>
      <c r="G1731" s="209"/>
      <c r="H1731" s="208"/>
      <c r="I1731" s="209"/>
    </row>
    <row r="1732" spans="1:9" ht="18" x14ac:dyDescent="0.4">
      <c r="A1732" s="299">
        <v>22020600</v>
      </c>
      <c r="B1732" s="269"/>
      <c r="C1732" s="18"/>
      <c r="D1732" s="220"/>
      <c r="E1732" s="347" t="s">
        <v>231</v>
      </c>
      <c r="F1732" s="208"/>
      <c r="G1732" s="209"/>
      <c r="H1732" s="208"/>
      <c r="I1732" s="209"/>
    </row>
    <row r="1733" spans="1:9" ht="18" x14ac:dyDescent="0.4">
      <c r="A1733" s="309">
        <v>22020602</v>
      </c>
      <c r="B1733" s="269" t="s">
        <v>644</v>
      </c>
      <c r="C1733" s="15"/>
      <c r="D1733" s="91">
        <v>31912500</v>
      </c>
      <c r="E1733" s="349" t="s">
        <v>232</v>
      </c>
      <c r="F1733" s="270">
        <v>1233721</v>
      </c>
      <c r="G1733" s="353">
        <v>2000000</v>
      </c>
      <c r="H1733" s="270">
        <v>1020000</v>
      </c>
      <c r="I1733" s="353">
        <v>2000000</v>
      </c>
    </row>
    <row r="1734" spans="1:9" ht="18.5" thickBot="1" x14ac:dyDescent="0.45">
      <c r="A1734" s="317">
        <v>22020603</v>
      </c>
      <c r="B1734" s="420" t="s">
        <v>644</v>
      </c>
      <c r="C1734" s="422"/>
      <c r="D1734" s="331">
        <v>31912500</v>
      </c>
      <c r="E1734" s="506" t="s">
        <v>233</v>
      </c>
      <c r="F1734" s="507">
        <v>652148</v>
      </c>
      <c r="G1734" s="354">
        <v>2000000</v>
      </c>
      <c r="H1734" s="507">
        <v>680000</v>
      </c>
      <c r="I1734" s="354">
        <v>2000000</v>
      </c>
    </row>
    <row r="1735" spans="1:9" ht="18" x14ac:dyDescent="0.4">
      <c r="A1735" s="298"/>
      <c r="B1735" s="508"/>
      <c r="C1735" s="509"/>
      <c r="D1735" s="508"/>
      <c r="E1735" s="510" t="s">
        <v>317</v>
      </c>
      <c r="F1735" s="511">
        <f>SUM(F1688:F1720)</f>
        <v>1488093.5699999998</v>
      </c>
      <c r="G1735" s="511">
        <f>SUM(G1688:G1720)</f>
        <v>3618256.5979799996</v>
      </c>
      <c r="H1735" s="511">
        <f>SUM(H1688:H1720)</f>
        <v>1618123.230985</v>
      </c>
      <c r="I1735" s="512">
        <f>SUM(I1688:I1720)</f>
        <v>3085205.9510598001</v>
      </c>
    </row>
    <row r="1736" spans="1:9" ht="18.5" thickBot="1" x14ac:dyDescent="0.45">
      <c r="A1736" s="300"/>
      <c r="B1736" s="355"/>
      <c r="C1736" s="10"/>
      <c r="D1736" s="195"/>
      <c r="E1736" s="233" t="s">
        <v>203</v>
      </c>
      <c r="F1736" s="241">
        <f>SUM(F1723:F1734)</f>
        <v>1885869</v>
      </c>
      <c r="G1736" s="241">
        <f>SUM(G1723:G1734)</f>
        <v>4050000</v>
      </c>
      <c r="H1736" s="241">
        <f>SUM(H1723:H1734)</f>
        <v>1700000</v>
      </c>
      <c r="I1736" s="513">
        <f>SUM(I1723:I1734)</f>
        <v>4050000</v>
      </c>
    </row>
    <row r="1737" spans="1:9" ht="18.5" thickBot="1" x14ac:dyDescent="0.45">
      <c r="A1737" s="310"/>
      <c r="B1737" s="223"/>
      <c r="C1737" s="32"/>
      <c r="D1737" s="224"/>
      <c r="E1737" s="262" t="s">
        <v>296</v>
      </c>
      <c r="F1737" s="245">
        <f>F1735+F1736</f>
        <v>3373962.57</v>
      </c>
      <c r="G1737" s="245">
        <f>G1735+G1736</f>
        <v>7668256.5979800001</v>
      </c>
      <c r="H1737" s="245">
        <f>H1735+H1736</f>
        <v>3318123.2309849998</v>
      </c>
      <c r="I1737" s="245">
        <f>I1735+I1736</f>
        <v>7135205.9510597996</v>
      </c>
    </row>
    <row r="1738" spans="1:9" ht="22.5" x14ac:dyDescent="0.45">
      <c r="A1738" s="918" t="s">
        <v>845</v>
      </c>
      <c r="B1738" s="919"/>
      <c r="C1738" s="919"/>
      <c r="D1738" s="919"/>
      <c r="E1738" s="919"/>
      <c r="F1738" s="919"/>
      <c r="G1738" s="919"/>
      <c r="H1738" s="919"/>
      <c r="I1738" s="920"/>
    </row>
    <row r="1739" spans="1:9" ht="18" x14ac:dyDescent="0.4">
      <c r="A1739" s="909" t="s">
        <v>485</v>
      </c>
      <c r="B1739" s="910"/>
      <c r="C1739" s="910"/>
      <c r="D1739" s="910"/>
      <c r="E1739" s="910"/>
      <c r="F1739" s="910"/>
      <c r="G1739" s="910"/>
      <c r="H1739" s="910"/>
      <c r="I1739" s="911"/>
    </row>
    <row r="1740" spans="1:9" ht="22.5" x14ac:dyDescent="0.45">
      <c r="A1740" s="912" t="s">
        <v>952</v>
      </c>
      <c r="B1740" s="913"/>
      <c r="C1740" s="913"/>
      <c r="D1740" s="913"/>
      <c r="E1740" s="913"/>
      <c r="F1740" s="913"/>
      <c r="G1740" s="913"/>
      <c r="H1740" s="913"/>
      <c r="I1740" s="914"/>
    </row>
    <row r="1741" spans="1:9" ht="20.5" thickBot="1" x14ac:dyDescent="0.45">
      <c r="A1741" s="915" t="s">
        <v>279</v>
      </c>
      <c r="B1741" s="916"/>
      <c r="C1741" s="916"/>
      <c r="D1741" s="916"/>
      <c r="E1741" s="916"/>
      <c r="F1741" s="916"/>
      <c r="G1741" s="916"/>
      <c r="H1741" s="916"/>
      <c r="I1741" s="917"/>
    </row>
    <row r="1742" spans="1:9" ht="18.75" customHeight="1" thickBot="1" x14ac:dyDescent="0.45">
      <c r="A1742" s="927" t="s">
        <v>413</v>
      </c>
      <c r="B1742" s="928"/>
      <c r="C1742" s="928"/>
      <c r="D1742" s="928"/>
      <c r="E1742" s="928"/>
      <c r="F1742" s="928"/>
      <c r="G1742" s="928"/>
      <c r="H1742" s="928"/>
      <c r="I1742" s="929"/>
    </row>
    <row r="1743" spans="1:9" ht="36.5" thickBot="1" x14ac:dyDescent="0.45">
      <c r="A1743" s="4" t="s">
        <v>692</v>
      </c>
      <c r="B1743" s="80" t="s">
        <v>456</v>
      </c>
      <c r="C1743" s="4" t="s">
        <v>452</v>
      </c>
      <c r="D1743" s="80" t="s">
        <v>455</v>
      </c>
      <c r="E1743" s="185" t="s">
        <v>1</v>
      </c>
      <c r="F1743" s="80" t="s">
        <v>853</v>
      </c>
      <c r="G1743" s="80" t="s">
        <v>883</v>
      </c>
      <c r="H1743" s="80" t="s">
        <v>884</v>
      </c>
      <c r="I1743" s="80" t="s">
        <v>957</v>
      </c>
    </row>
    <row r="1744" spans="1:9" s="175" customFormat="1" ht="18" x14ac:dyDescent="0.35">
      <c r="A1744" s="303">
        <v>55100200100</v>
      </c>
      <c r="B1744" s="269" t="s">
        <v>644</v>
      </c>
      <c r="C1744" s="15"/>
      <c r="D1744" s="91">
        <v>31912500</v>
      </c>
      <c r="E1744" s="247" t="s">
        <v>383</v>
      </c>
      <c r="F1744" s="248">
        <f>F1806</f>
        <v>920100304.16000009</v>
      </c>
      <c r="G1744" s="248">
        <f>G1806</f>
        <v>381252380.5995</v>
      </c>
      <c r="H1744" s="248">
        <f>H1806</f>
        <v>188163326.10712498</v>
      </c>
      <c r="I1744" s="248">
        <f>I1806</f>
        <v>367816656.54997504</v>
      </c>
    </row>
    <row r="1745" spans="1:9" ht="18.5" thickBot="1" x14ac:dyDescent="0.45">
      <c r="A1745" s="299"/>
      <c r="B1745" s="220"/>
      <c r="C1745" s="18"/>
      <c r="D1745" s="220"/>
      <c r="E1745" s="249"/>
      <c r="F1745" s="191"/>
      <c r="G1745" s="208"/>
      <c r="H1745" s="208"/>
      <c r="I1745" s="71"/>
    </row>
    <row r="1746" spans="1:9" ht="18.5" thickBot="1" x14ac:dyDescent="0.45">
      <c r="A1746" s="24"/>
      <c r="B1746" s="250"/>
      <c r="C1746" s="24"/>
      <c r="D1746" s="250"/>
      <c r="E1746" s="251" t="s">
        <v>296</v>
      </c>
      <c r="F1746" s="199">
        <f>F1744</f>
        <v>920100304.16000009</v>
      </c>
      <c r="G1746" s="199">
        <f>G1744</f>
        <v>381252380.5995</v>
      </c>
      <c r="H1746" s="199">
        <f>H1744</f>
        <v>188163326.10712498</v>
      </c>
      <c r="I1746" s="199">
        <f>I1744</f>
        <v>367816656.54997504</v>
      </c>
    </row>
    <row r="1747" spans="1:9" ht="18.5" thickBot="1" x14ac:dyDescent="0.45">
      <c r="A1747" s="936" t="s">
        <v>504</v>
      </c>
      <c r="B1747" s="937"/>
      <c r="C1747" s="937"/>
      <c r="D1747" s="937"/>
      <c r="E1747" s="937"/>
      <c r="F1747" s="937"/>
      <c r="G1747" s="937"/>
      <c r="H1747" s="937"/>
      <c r="I1747" s="938"/>
    </row>
    <row r="1748" spans="1:9" ht="18" x14ac:dyDescent="0.4">
      <c r="A1748" s="303"/>
      <c r="B1748" s="193"/>
      <c r="C1748" s="9"/>
      <c r="D1748" s="193"/>
      <c r="E1748" s="252" t="s">
        <v>164</v>
      </c>
      <c r="F1748" s="200">
        <f t="shared" ref="F1748:I1749" si="63">F1804</f>
        <v>140350304.16000003</v>
      </c>
      <c r="G1748" s="200">
        <f t="shared" si="63"/>
        <v>219202380.5995</v>
      </c>
      <c r="H1748" s="200">
        <f t="shared" si="63"/>
        <v>74903326.107124999</v>
      </c>
      <c r="I1748" s="200">
        <f t="shared" si="63"/>
        <v>205766656.54997501</v>
      </c>
    </row>
    <row r="1749" spans="1:9" ht="18.5" thickBot="1" x14ac:dyDescent="0.45">
      <c r="A1749" s="300"/>
      <c r="B1749" s="355"/>
      <c r="C1749" s="10"/>
      <c r="D1749" s="195"/>
      <c r="E1749" s="253" t="s">
        <v>203</v>
      </c>
      <c r="F1749" s="201">
        <f t="shared" si="63"/>
        <v>779750000</v>
      </c>
      <c r="G1749" s="201">
        <f t="shared" si="63"/>
        <v>162050000</v>
      </c>
      <c r="H1749" s="201">
        <f t="shared" si="63"/>
        <v>113260000</v>
      </c>
      <c r="I1749" s="201">
        <f t="shared" si="63"/>
        <v>162050000</v>
      </c>
    </row>
    <row r="1750" spans="1:9" ht="18.5" thickBot="1" x14ac:dyDescent="0.45">
      <c r="A1750" s="24"/>
      <c r="B1750" s="250"/>
      <c r="C1750" s="24"/>
      <c r="D1750" s="250"/>
      <c r="E1750" s="251" t="s">
        <v>296</v>
      </c>
      <c r="F1750" s="199">
        <f>F1748+F1749</f>
        <v>920100304.16000009</v>
      </c>
      <c r="G1750" s="199">
        <f>G1748+G1749</f>
        <v>381252380.5995</v>
      </c>
      <c r="H1750" s="199">
        <f>H1748+H1749</f>
        <v>188163326.10712498</v>
      </c>
      <c r="I1750" s="199">
        <f>I1748+I1749</f>
        <v>367816656.54997504</v>
      </c>
    </row>
    <row r="1751" spans="1:9" ht="22.5" x14ac:dyDescent="0.45">
      <c r="A1751" s="918" t="s">
        <v>845</v>
      </c>
      <c r="B1751" s="919"/>
      <c r="C1751" s="919"/>
      <c r="D1751" s="919"/>
      <c r="E1751" s="919"/>
      <c r="F1751" s="919"/>
      <c r="G1751" s="919"/>
      <c r="H1751" s="919"/>
      <c r="I1751" s="920"/>
    </row>
    <row r="1752" spans="1:9" ht="18" x14ac:dyDescent="0.4">
      <c r="A1752" s="909" t="s">
        <v>485</v>
      </c>
      <c r="B1752" s="910"/>
      <c r="C1752" s="910"/>
      <c r="D1752" s="910"/>
      <c r="E1752" s="910"/>
      <c r="F1752" s="910"/>
      <c r="G1752" s="910"/>
      <c r="H1752" s="910"/>
      <c r="I1752" s="911"/>
    </row>
    <row r="1753" spans="1:9" ht="22.5" x14ac:dyDescent="0.45">
      <c r="A1753" s="912" t="s">
        <v>952</v>
      </c>
      <c r="B1753" s="913"/>
      <c r="C1753" s="913"/>
      <c r="D1753" s="913"/>
      <c r="E1753" s="913"/>
      <c r="F1753" s="913"/>
      <c r="G1753" s="913"/>
      <c r="H1753" s="913"/>
      <c r="I1753" s="914"/>
    </row>
    <row r="1754" spans="1:9" ht="20.5" thickBot="1" x14ac:dyDescent="0.45">
      <c r="A1754" s="915" t="s">
        <v>279</v>
      </c>
      <c r="B1754" s="916"/>
      <c r="C1754" s="916"/>
      <c r="D1754" s="916"/>
      <c r="E1754" s="916"/>
      <c r="F1754" s="916"/>
      <c r="G1754" s="916"/>
      <c r="H1754" s="916"/>
      <c r="I1754" s="917"/>
    </row>
    <row r="1755" spans="1:9" ht="18.75" customHeight="1" thickBot="1" x14ac:dyDescent="0.45">
      <c r="A1755" s="933" t="s">
        <v>414</v>
      </c>
      <c r="B1755" s="934"/>
      <c r="C1755" s="934"/>
      <c r="D1755" s="934"/>
      <c r="E1755" s="934"/>
      <c r="F1755" s="934"/>
      <c r="G1755" s="934"/>
      <c r="H1755" s="934"/>
      <c r="I1755" s="935"/>
    </row>
    <row r="1756" spans="1:9" ht="36.5" thickBot="1" x14ac:dyDescent="0.45">
      <c r="A1756" s="4" t="s">
        <v>463</v>
      </c>
      <c r="B1756" s="80" t="s">
        <v>456</v>
      </c>
      <c r="C1756" s="4" t="s">
        <v>452</v>
      </c>
      <c r="D1756" s="80" t="s">
        <v>455</v>
      </c>
      <c r="E1756" s="185" t="s">
        <v>1</v>
      </c>
      <c r="F1756" s="80" t="s">
        <v>853</v>
      </c>
      <c r="G1756" s="80" t="s">
        <v>883</v>
      </c>
      <c r="H1756" s="80" t="s">
        <v>884</v>
      </c>
      <c r="I1756" s="80" t="s">
        <v>957</v>
      </c>
    </row>
    <row r="1757" spans="1:9" s="175" customFormat="1" ht="18" x14ac:dyDescent="0.35">
      <c r="A1757" s="304">
        <v>20000000</v>
      </c>
      <c r="B1757" s="228"/>
      <c r="C1757" s="20"/>
      <c r="D1757" s="228"/>
      <c r="E1757" s="111" t="s">
        <v>163</v>
      </c>
      <c r="F1757" s="229"/>
      <c r="G1757" s="229"/>
      <c r="H1757" s="229"/>
      <c r="I1757" s="230"/>
    </row>
    <row r="1758" spans="1:9" ht="18" x14ac:dyDescent="0.4">
      <c r="A1758" s="305">
        <v>21000000</v>
      </c>
      <c r="B1758" s="207"/>
      <c r="C1758" s="14"/>
      <c r="D1758" s="207"/>
      <c r="E1758" s="84" t="s">
        <v>164</v>
      </c>
      <c r="F1758" s="208"/>
      <c r="G1758" s="208"/>
      <c r="H1758" s="208"/>
      <c r="I1758" s="209"/>
    </row>
    <row r="1759" spans="1:9" ht="18" x14ac:dyDescent="0.4">
      <c r="A1759" s="305">
        <v>21010000</v>
      </c>
      <c r="B1759" s="207"/>
      <c r="C1759" s="14"/>
      <c r="D1759" s="207"/>
      <c r="E1759" s="84" t="s">
        <v>165</v>
      </c>
      <c r="F1759" s="208"/>
      <c r="G1759" s="208"/>
      <c r="H1759" s="208"/>
      <c r="I1759" s="209"/>
    </row>
    <row r="1760" spans="1:9" ht="18" x14ac:dyDescent="0.4">
      <c r="A1760" s="306">
        <v>21010103</v>
      </c>
      <c r="B1760" s="269"/>
      <c r="C1760" s="15"/>
      <c r="D1760" s="91"/>
      <c r="E1760" s="92" t="s">
        <v>167</v>
      </c>
      <c r="F1760" s="70"/>
      <c r="G1760" s="70"/>
      <c r="H1760" s="70"/>
      <c r="I1760" s="71"/>
    </row>
    <row r="1761" spans="1:9" ht="18" x14ac:dyDescent="0.4">
      <c r="A1761" s="306">
        <v>21010104</v>
      </c>
      <c r="B1761" s="269" t="s">
        <v>644</v>
      </c>
      <c r="C1761" s="15"/>
      <c r="D1761" s="91">
        <v>31912500</v>
      </c>
      <c r="E1761" s="92" t="s">
        <v>168</v>
      </c>
      <c r="F1761" s="71">
        <v>1420328.34</v>
      </c>
      <c r="G1761" s="71">
        <v>2087882.6598000003</v>
      </c>
      <c r="H1761" s="209">
        <f t="shared" ref="H1761:H1792" si="64">G1761/12*9</f>
        <v>1565911.9948500001</v>
      </c>
      <c r="I1761" s="71">
        <f>G1761+(G1761/100*5)</f>
        <v>2192276.7927900003</v>
      </c>
    </row>
    <row r="1762" spans="1:9" ht="18" x14ac:dyDescent="0.4">
      <c r="A1762" s="306">
        <v>21010105</v>
      </c>
      <c r="B1762" s="269" t="s">
        <v>644</v>
      </c>
      <c r="C1762" s="15"/>
      <c r="D1762" s="91">
        <v>31912500</v>
      </c>
      <c r="E1762" s="92" t="s">
        <v>169</v>
      </c>
      <c r="F1762" s="71">
        <v>18491646.614999998</v>
      </c>
      <c r="G1762" s="71">
        <v>27182720.524050001</v>
      </c>
      <c r="H1762" s="209">
        <f t="shared" si="64"/>
        <v>20387040.393037502</v>
      </c>
      <c r="I1762" s="71">
        <f t="shared" ref="I1762:I1788" si="65">G1762+(G1762/100*5)</f>
        <v>28541856.550252501</v>
      </c>
    </row>
    <row r="1763" spans="1:9" ht="18" x14ac:dyDescent="0.4">
      <c r="A1763" s="210">
        <v>21010106</v>
      </c>
      <c r="B1763" s="269"/>
      <c r="C1763" s="15"/>
      <c r="D1763" s="91"/>
      <c r="E1763" s="92" t="s">
        <v>170</v>
      </c>
      <c r="F1763" s="71"/>
      <c r="G1763" s="71">
        <v>0</v>
      </c>
      <c r="H1763" s="209"/>
      <c r="I1763" s="71">
        <f t="shared" si="65"/>
        <v>0</v>
      </c>
    </row>
    <row r="1764" spans="1:9" ht="18" x14ac:dyDescent="0.4">
      <c r="A1764" s="231"/>
      <c r="B1764" s="269"/>
      <c r="C1764" s="15"/>
      <c r="D1764" s="91"/>
      <c r="E1764" s="129" t="s">
        <v>680</v>
      </c>
      <c r="F1764" s="71">
        <v>74767355.310000002</v>
      </c>
      <c r="G1764" s="71">
        <v>79157945.790000007</v>
      </c>
      <c r="H1764" s="209"/>
      <c r="I1764" s="755">
        <v>108480000</v>
      </c>
    </row>
    <row r="1765" spans="1:9" ht="18" x14ac:dyDescent="0.4">
      <c r="A1765" s="305">
        <v>21020300</v>
      </c>
      <c r="B1765" s="207"/>
      <c r="C1765" s="14"/>
      <c r="D1765" s="207"/>
      <c r="E1765" s="84" t="s">
        <v>192</v>
      </c>
      <c r="F1765" s="71"/>
      <c r="G1765" s="71"/>
      <c r="H1765" s="209"/>
      <c r="I1765" s="71"/>
    </row>
    <row r="1766" spans="1:9" ht="17.25" customHeight="1" x14ac:dyDescent="0.4">
      <c r="A1766" s="306">
        <v>21020301</v>
      </c>
      <c r="B1766" s="269"/>
      <c r="C1766" s="15"/>
      <c r="D1766" s="91"/>
      <c r="E1766" s="129" t="s">
        <v>177</v>
      </c>
      <c r="F1766" s="71"/>
      <c r="G1766" s="71"/>
      <c r="H1766" s="209"/>
      <c r="I1766" s="71"/>
    </row>
    <row r="1767" spans="1:9" ht="18" x14ac:dyDescent="0.4">
      <c r="A1767" s="306">
        <v>21020302</v>
      </c>
      <c r="B1767" s="269"/>
      <c r="C1767" s="15"/>
      <c r="D1767" s="91"/>
      <c r="E1767" s="129" t="s">
        <v>178</v>
      </c>
      <c r="F1767" s="71"/>
      <c r="G1767" s="71"/>
      <c r="H1767" s="209"/>
      <c r="I1767" s="71"/>
    </row>
    <row r="1768" spans="1:9" ht="18" x14ac:dyDescent="0.4">
      <c r="A1768" s="306">
        <v>21020303</v>
      </c>
      <c r="B1768" s="269"/>
      <c r="C1768" s="15"/>
      <c r="D1768" s="91"/>
      <c r="E1768" s="129" t="s">
        <v>179</v>
      </c>
      <c r="F1768" s="71"/>
      <c r="G1768" s="71"/>
      <c r="H1768" s="209"/>
      <c r="I1768" s="71"/>
    </row>
    <row r="1769" spans="1:9" ht="18" x14ac:dyDescent="0.4">
      <c r="A1769" s="306">
        <v>21020304</v>
      </c>
      <c r="B1769" s="269"/>
      <c r="C1769" s="15"/>
      <c r="D1769" s="91"/>
      <c r="E1769" s="129" t="s">
        <v>180</v>
      </c>
      <c r="F1769" s="71"/>
      <c r="G1769" s="71"/>
      <c r="H1769" s="209"/>
      <c r="I1769" s="71"/>
    </row>
    <row r="1770" spans="1:9" ht="18" x14ac:dyDescent="0.4">
      <c r="A1770" s="306">
        <v>21020312</v>
      </c>
      <c r="B1770" s="269"/>
      <c r="C1770" s="15"/>
      <c r="D1770" s="91"/>
      <c r="E1770" s="129" t="s">
        <v>183</v>
      </c>
      <c r="F1770" s="71"/>
      <c r="G1770" s="71"/>
      <c r="H1770" s="209"/>
      <c r="I1770" s="71"/>
    </row>
    <row r="1771" spans="1:9" ht="18" x14ac:dyDescent="0.4">
      <c r="A1771" s="306">
        <v>21020315</v>
      </c>
      <c r="B1771" s="269"/>
      <c r="C1771" s="15"/>
      <c r="D1771" s="91"/>
      <c r="E1771" s="129" t="s">
        <v>186</v>
      </c>
      <c r="F1771" s="71"/>
      <c r="G1771" s="71"/>
      <c r="H1771" s="209"/>
      <c r="I1771" s="71"/>
    </row>
    <row r="1772" spans="1:9" ht="18" x14ac:dyDescent="0.4">
      <c r="A1772" s="210">
        <v>21020314</v>
      </c>
      <c r="B1772" s="269"/>
      <c r="C1772" s="15"/>
      <c r="D1772" s="91"/>
      <c r="E1772" s="129" t="s">
        <v>517</v>
      </c>
      <c r="F1772" s="71"/>
      <c r="G1772" s="71"/>
      <c r="H1772" s="209"/>
      <c r="I1772" s="71"/>
    </row>
    <row r="1773" spans="1:9" ht="18" x14ac:dyDescent="0.4">
      <c r="A1773" s="210">
        <v>21020305</v>
      </c>
      <c r="B1773" s="269"/>
      <c r="C1773" s="15"/>
      <c r="D1773" s="91"/>
      <c r="E1773" s="129" t="s">
        <v>518</v>
      </c>
      <c r="F1773" s="71"/>
      <c r="G1773" s="71"/>
      <c r="H1773" s="209"/>
      <c r="I1773" s="71"/>
    </row>
    <row r="1774" spans="1:9" ht="18" x14ac:dyDescent="0.4">
      <c r="A1774" s="210">
        <v>21020306</v>
      </c>
      <c r="B1774" s="269"/>
      <c r="C1774" s="15"/>
      <c r="D1774" s="91"/>
      <c r="E1774" s="129" t="s">
        <v>519</v>
      </c>
      <c r="F1774" s="71"/>
      <c r="G1774" s="71"/>
      <c r="H1774" s="209"/>
      <c r="I1774" s="71"/>
    </row>
    <row r="1775" spans="1:9" ht="18" x14ac:dyDescent="0.4">
      <c r="A1775" s="305">
        <v>21020400</v>
      </c>
      <c r="B1775" s="207"/>
      <c r="C1775" s="14"/>
      <c r="D1775" s="207"/>
      <c r="E1775" s="84" t="s">
        <v>193</v>
      </c>
      <c r="F1775" s="71"/>
      <c r="G1775" s="71"/>
      <c r="H1775" s="209"/>
      <c r="I1775" s="71"/>
    </row>
    <row r="1776" spans="1:9" ht="18" x14ac:dyDescent="0.4">
      <c r="A1776" s="306">
        <v>21020401</v>
      </c>
      <c r="B1776" s="269" t="s">
        <v>644</v>
      </c>
      <c r="C1776" s="15"/>
      <c r="D1776" s="91">
        <v>31912500</v>
      </c>
      <c r="E1776" s="129" t="s">
        <v>177</v>
      </c>
      <c r="F1776" s="71">
        <v>497114.91750000004</v>
      </c>
      <c r="G1776" s="71">
        <v>730758.92872500001</v>
      </c>
      <c r="H1776" s="209">
        <f t="shared" si="64"/>
        <v>548069.19654375</v>
      </c>
      <c r="I1776" s="71">
        <f t="shared" si="65"/>
        <v>767296.87516125001</v>
      </c>
    </row>
    <row r="1777" spans="1:9" ht="18" x14ac:dyDescent="0.4">
      <c r="A1777" s="306">
        <v>21020402</v>
      </c>
      <c r="B1777" s="269" t="s">
        <v>644</v>
      </c>
      <c r="C1777" s="15"/>
      <c r="D1777" s="91">
        <v>31912500</v>
      </c>
      <c r="E1777" s="129" t="s">
        <v>178</v>
      </c>
      <c r="F1777" s="71">
        <v>284065.66499999998</v>
      </c>
      <c r="G1777" s="71">
        <v>417576.52755</v>
      </c>
      <c r="H1777" s="209">
        <f t="shared" si="64"/>
        <v>313182.3956625</v>
      </c>
      <c r="I1777" s="71">
        <f t="shared" si="65"/>
        <v>438455.35392750002</v>
      </c>
    </row>
    <row r="1778" spans="1:9" ht="18" x14ac:dyDescent="0.4">
      <c r="A1778" s="306">
        <v>21020403</v>
      </c>
      <c r="B1778" s="269" t="s">
        <v>644</v>
      </c>
      <c r="C1778" s="15"/>
      <c r="D1778" s="91">
        <v>31912500</v>
      </c>
      <c r="E1778" s="129" t="s">
        <v>179</v>
      </c>
      <c r="F1778" s="71">
        <v>24300</v>
      </c>
      <c r="G1778" s="71">
        <v>35721</v>
      </c>
      <c r="H1778" s="209">
        <f t="shared" si="64"/>
        <v>26790.75</v>
      </c>
      <c r="I1778" s="71">
        <f t="shared" si="65"/>
        <v>37507.050000000003</v>
      </c>
    </row>
    <row r="1779" spans="1:9" ht="18" x14ac:dyDescent="0.4">
      <c r="A1779" s="306">
        <v>21020404</v>
      </c>
      <c r="B1779" s="269" t="s">
        <v>644</v>
      </c>
      <c r="C1779" s="15"/>
      <c r="D1779" s="91">
        <v>31912500</v>
      </c>
      <c r="E1779" s="129" t="s">
        <v>180</v>
      </c>
      <c r="F1779" s="71">
        <v>71016.42</v>
      </c>
      <c r="G1779" s="71">
        <v>104394.13739999999</v>
      </c>
      <c r="H1779" s="209">
        <f t="shared" si="64"/>
        <v>78295.603050000005</v>
      </c>
      <c r="I1779" s="71">
        <f t="shared" si="65"/>
        <v>109613.84426999999</v>
      </c>
    </row>
    <row r="1780" spans="1:9" ht="18" x14ac:dyDescent="0.4">
      <c r="A1780" s="306">
        <v>21020412</v>
      </c>
      <c r="B1780" s="269"/>
      <c r="C1780" s="15"/>
      <c r="D1780" s="91"/>
      <c r="E1780" s="129" t="s">
        <v>183</v>
      </c>
      <c r="F1780" s="71">
        <v>0</v>
      </c>
      <c r="G1780" s="71">
        <v>0</v>
      </c>
      <c r="H1780" s="209">
        <f t="shared" si="64"/>
        <v>0</v>
      </c>
      <c r="I1780" s="71">
        <f t="shared" si="65"/>
        <v>0</v>
      </c>
    </row>
    <row r="1781" spans="1:9" ht="18" x14ac:dyDescent="0.4">
      <c r="A1781" s="306">
        <v>21020415</v>
      </c>
      <c r="B1781" s="269" t="s">
        <v>644</v>
      </c>
      <c r="C1781" s="15"/>
      <c r="D1781" s="91">
        <v>31912500</v>
      </c>
      <c r="E1781" s="129" t="s">
        <v>186</v>
      </c>
      <c r="F1781" s="71">
        <v>143016.66</v>
      </c>
      <c r="G1781" s="71">
        <v>210234.4902</v>
      </c>
      <c r="H1781" s="209">
        <f t="shared" si="64"/>
        <v>157675.86765</v>
      </c>
      <c r="I1781" s="71">
        <f t="shared" si="65"/>
        <v>220746.21471</v>
      </c>
    </row>
    <row r="1782" spans="1:9" ht="18" x14ac:dyDescent="0.4">
      <c r="A1782" s="305">
        <v>21020500</v>
      </c>
      <c r="B1782" s="207"/>
      <c r="C1782" s="14"/>
      <c r="D1782" s="207"/>
      <c r="E1782" s="84" t="s">
        <v>194</v>
      </c>
      <c r="F1782" s="71">
        <v>0</v>
      </c>
      <c r="G1782" s="71">
        <v>0</v>
      </c>
      <c r="H1782" s="209">
        <f t="shared" si="64"/>
        <v>0</v>
      </c>
      <c r="I1782" s="71">
        <f t="shared" si="65"/>
        <v>0</v>
      </c>
    </row>
    <row r="1783" spans="1:9" ht="18" x14ac:dyDescent="0.4">
      <c r="A1783" s="306">
        <v>21020501</v>
      </c>
      <c r="B1783" s="269" t="s">
        <v>644</v>
      </c>
      <c r="C1783" s="15"/>
      <c r="D1783" s="91">
        <v>31912500</v>
      </c>
      <c r="E1783" s="129" t="s">
        <v>177</v>
      </c>
      <c r="F1783" s="71">
        <v>7228929.8700000001</v>
      </c>
      <c r="G1783" s="71">
        <v>10626526.9089</v>
      </c>
      <c r="H1783" s="209">
        <f t="shared" si="64"/>
        <v>7969895.1816750001</v>
      </c>
      <c r="I1783" s="71">
        <f t="shared" si="65"/>
        <v>11157853.254345</v>
      </c>
    </row>
    <row r="1784" spans="1:9" ht="18" x14ac:dyDescent="0.4">
      <c r="A1784" s="307">
        <v>21020502</v>
      </c>
      <c r="B1784" s="269" t="s">
        <v>644</v>
      </c>
      <c r="C1784" s="15"/>
      <c r="D1784" s="91">
        <v>31912500</v>
      </c>
      <c r="E1784" s="129" t="s">
        <v>178</v>
      </c>
      <c r="F1784" s="71">
        <v>4130824.5674999999</v>
      </c>
      <c r="G1784" s="71">
        <v>6072312.1142249992</v>
      </c>
      <c r="H1784" s="209">
        <f t="shared" si="64"/>
        <v>4554234.0856687492</v>
      </c>
      <c r="I1784" s="71">
        <f t="shared" si="65"/>
        <v>6375927.7199362488</v>
      </c>
    </row>
    <row r="1785" spans="1:9" ht="18" x14ac:dyDescent="0.4">
      <c r="A1785" s="307">
        <v>21020503</v>
      </c>
      <c r="B1785" s="269" t="s">
        <v>644</v>
      </c>
      <c r="C1785" s="15"/>
      <c r="D1785" s="91">
        <v>31912500</v>
      </c>
      <c r="E1785" s="129" t="s">
        <v>179</v>
      </c>
      <c r="F1785" s="71">
        <v>943650</v>
      </c>
      <c r="G1785" s="71">
        <v>1387165.5</v>
      </c>
      <c r="H1785" s="209">
        <f t="shared" si="64"/>
        <v>1040374.125</v>
      </c>
      <c r="I1785" s="71">
        <f t="shared" si="65"/>
        <v>1456523.7749999999</v>
      </c>
    </row>
    <row r="1786" spans="1:9" ht="18" x14ac:dyDescent="0.4">
      <c r="A1786" s="307">
        <v>21020504</v>
      </c>
      <c r="B1786" s="269" t="s">
        <v>644</v>
      </c>
      <c r="C1786" s="15"/>
      <c r="D1786" s="91">
        <v>31912500</v>
      </c>
      <c r="E1786" s="129" t="s">
        <v>180</v>
      </c>
      <c r="F1786" s="71">
        <v>1032704.265</v>
      </c>
      <c r="G1786" s="71">
        <v>1518075.2695499999</v>
      </c>
      <c r="H1786" s="209">
        <f t="shared" si="64"/>
        <v>1138556.4521624998</v>
      </c>
      <c r="I1786" s="71">
        <f t="shared" si="65"/>
        <v>1593979.0330274999</v>
      </c>
    </row>
    <row r="1787" spans="1:9" ht="18" x14ac:dyDescent="0.4">
      <c r="A1787" s="307">
        <v>21020512</v>
      </c>
      <c r="B1787" s="269"/>
      <c r="C1787" s="15"/>
      <c r="D1787" s="91"/>
      <c r="E1787" s="129" t="s">
        <v>183</v>
      </c>
      <c r="F1787" s="71">
        <v>0</v>
      </c>
      <c r="G1787" s="71">
        <v>0</v>
      </c>
      <c r="H1787" s="209">
        <f t="shared" si="64"/>
        <v>0</v>
      </c>
      <c r="I1787" s="71">
        <f t="shared" si="65"/>
        <v>0</v>
      </c>
    </row>
    <row r="1788" spans="1:9" ht="18" x14ac:dyDescent="0.4">
      <c r="A1788" s="307">
        <v>21020515</v>
      </c>
      <c r="B1788" s="269" t="s">
        <v>644</v>
      </c>
      <c r="C1788" s="15"/>
      <c r="D1788" s="91">
        <v>31912500</v>
      </c>
      <c r="E1788" s="129" t="s">
        <v>186</v>
      </c>
      <c r="F1788" s="71">
        <v>12565351.529999999</v>
      </c>
      <c r="G1788" s="71">
        <v>18471066.749099996</v>
      </c>
      <c r="H1788" s="209">
        <f t="shared" si="64"/>
        <v>13853300.061824996</v>
      </c>
      <c r="I1788" s="71">
        <f t="shared" si="65"/>
        <v>19394620.086554997</v>
      </c>
    </row>
    <row r="1789" spans="1:9" ht="18" x14ac:dyDescent="0.4">
      <c r="A1789" s="219">
        <v>22010100</v>
      </c>
      <c r="B1789" s="269"/>
      <c r="C1789" s="18"/>
      <c r="D1789" s="220"/>
      <c r="E1789" s="153" t="s">
        <v>202</v>
      </c>
      <c r="F1789" s="70"/>
      <c r="G1789" s="71"/>
      <c r="H1789" s="70"/>
      <c r="I1789" s="71"/>
    </row>
    <row r="1790" spans="1:9" ht="18" x14ac:dyDescent="0.4">
      <c r="A1790" s="768">
        <v>22010100</v>
      </c>
      <c r="B1790" s="211" t="s">
        <v>784</v>
      </c>
      <c r="C1790" s="767"/>
      <c r="D1790" s="91"/>
      <c r="E1790" s="759" t="s">
        <v>878</v>
      </c>
      <c r="F1790" s="208"/>
      <c r="G1790" s="95">
        <v>46200000</v>
      </c>
      <c r="H1790" s="208">
        <v>4520000</v>
      </c>
      <c r="I1790" s="95">
        <v>0</v>
      </c>
    </row>
    <row r="1791" spans="1:9" ht="18" x14ac:dyDescent="0.4">
      <c r="A1791" s="308">
        <v>21020600</v>
      </c>
      <c r="B1791" s="215"/>
      <c r="C1791" s="16"/>
      <c r="D1791" s="215"/>
      <c r="E1791" s="84" t="s">
        <v>195</v>
      </c>
      <c r="F1791" s="71">
        <v>0</v>
      </c>
      <c r="G1791" s="71"/>
      <c r="H1791" s="209">
        <f t="shared" si="64"/>
        <v>0</v>
      </c>
      <c r="I1791" s="71"/>
    </row>
    <row r="1792" spans="1:9" ht="36" x14ac:dyDescent="0.4">
      <c r="A1792" s="307">
        <v>21020601</v>
      </c>
      <c r="B1792" s="269" t="s">
        <v>644</v>
      </c>
      <c r="C1792" s="15"/>
      <c r="D1792" s="91">
        <v>31912500</v>
      </c>
      <c r="E1792" s="92" t="s">
        <v>707</v>
      </c>
      <c r="F1792" s="209">
        <v>18750000</v>
      </c>
      <c r="G1792" s="356">
        <v>25000000</v>
      </c>
      <c r="H1792" s="209">
        <f t="shared" si="64"/>
        <v>18750000</v>
      </c>
      <c r="I1792" s="356">
        <v>25000000</v>
      </c>
    </row>
    <row r="1793" spans="1:9" s="175" customFormat="1" ht="22.5" customHeight="1" x14ac:dyDescent="0.35">
      <c r="A1793" s="299">
        <v>22020000</v>
      </c>
      <c r="B1793" s="220"/>
      <c r="C1793" s="18"/>
      <c r="D1793" s="220"/>
      <c r="E1793" s="153" t="s">
        <v>203</v>
      </c>
      <c r="F1793" s="70"/>
      <c r="G1793" s="71"/>
      <c r="H1793" s="70"/>
      <c r="I1793" s="71"/>
    </row>
    <row r="1794" spans="1:9" ht="18" x14ac:dyDescent="0.4">
      <c r="A1794" s="299">
        <v>22020100</v>
      </c>
      <c r="B1794" s="220"/>
      <c r="C1794" s="18"/>
      <c r="D1794" s="220"/>
      <c r="E1794" s="153" t="s">
        <v>204</v>
      </c>
      <c r="F1794" s="70"/>
      <c r="G1794" s="71"/>
      <c r="H1794" s="70"/>
      <c r="I1794" s="71"/>
    </row>
    <row r="1795" spans="1:9" ht="18" x14ac:dyDescent="0.4">
      <c r="A1795" s="37">
        <v>22020101</v>
      </c>
      <c r="B1795" s="269"/>
      <c r="C1795" s="37"/>
      <c r="D1795" s="180"/>
      <c r="E1795" s="290" t="s">
        <v>205</v>
      </c>
      <c r="F1795" s="179"/>
      <c r="G1795" s="71"/>
      <c r="H1795" s="179"/>
      <c r="I1795" s="71"/>
    </row>
    <row r="1796" spans="1:9" ht="18" x14ac:dyDescent="0.4">
      <c r="A1796" s="37">
        <v>22020102</v>
      </c>
      <c r="B1796" s="269"/>
      <c r="C1796" s="15"/>
      <c r="D1796" s="91"/>
      <c r="E1796" s="290" t="s">
        <v>206</v>
      </c>
      <c r="F1796" s="70">
        <v>1000000</v>
      </c>
      <c r="G1796" s="356">
        <v>2000000</v>
      </c>
      <c r="H1796" s="70">
        <v>760000</v>
      </c>
      <c r="I1796" s="356">
        <v>2000000</v>
      </c>
    </row>
    <row r="1797" spans="1:9" ht="18" x14ac:dyDescent="0.4">
      <c r="A1797" s="37">
        <v>22020103</v>
      </c>
      <c r="B1797" s="269"/>
      <c r="C1797" s="37"/>
      <c r="D1797" s="180"/>
      <c r="E1797" s="290" t="s">
        <v>207</v>
      </c>
      <c r="F1797" s="179"/>
      <c r="G1797" s="71"/>
      <c r="H1797" s="179"/>
      <c r="I1797" s="71"/>
    </row>
    <row r="1798" spans="1:9" ht="18" x14ac:dyDescent="0.4">
      <c r="A1798" s="37">
        <v>22020104</v>
      </c>
      <c r="B1798" s="269" t="s">
        <v>644</v>
      </c>
      <c r="C1798" s="15"/>
      <c r="D1798" s="91">
        <v>31912500</v>
      </c>
      <c r="E1798" s="290" t="s">
        <v>208</v>
      </c>
      <c r="F1798" s="179"/>
      <c r="G1798" s="71">
        <v>50000</v>
      </c>
      <c r="H1798" s="179"/>
      <c r="I1798" s="71">
        <v>50000</v>
      </c>
    </row>
    <row r="1799" spans="1:9" ht="18" x14ac:dyDescent="0.4">
      <c r="A1799" s="299" t="s">
        <v>536</v>
      </c>
      <c r="B1799" s="220"/>
      <c r="C1799" s="18"/>
      <c r="D1799" s="220"/>
      <c r="E1799" s="153" t="s">
        <v>535</v>
      </c>
      <c r="F1799" s="135"/>
      <c r="G1799" s="136"/>
      <c r="H1799" s="135"/>
      <c r="I1799" s="136"/>
    </row>
    <row r="1800" spans="1:9" s="197" customFormat="1" ht="18" x14ac:dyDescent="0.4">
      <c r="A1800" s="309" t="s">
        <v>527</v>
      </c>
      <c r="B1800" s="269" t="s">
        <v>644</v>
      </c>
      <c r="C1800" s="15"/>
      <c r="D1800" s="91">
        <v>31912500</v>
      </c>
      <c r="E1800" s="165" t="s">
        <v>259</v>
      </c>
      <c r="F1800" s="70"/>
      <c r="G1800" s="356"/>
      <c r="H1800" s="70"/>
      <c r="I1800" s="356"/>
    </row>
    <row r="1801" spans="1:9" ht="18" x14ac:dyDescent="0.4">
      <c r="A1801" s="299">
        <v>22040000</v>
      </c>
      <c r="B1801" s="220"/>
      <c r="C1801" s="18"/>
      <c r="D1801" s="220"/>
      <c r="E1801" s="153" t="s">
        <v>310</v>
      </c>
      <c r="F1801" s="70"/>
      <c r="G1801" s="71"/>
      <c r="H1801" s="70"/>
      <c r="I1801" s="71"/>
    </row>
    <row r="1802" spans="1:9" ht="18" x14ac:dyDescent="0.4">
      <c r="A1802" s="299">
        <v>22040100</v>
      </c>
      <c r="B1802" s="220"/>
      <c r="C1802" s="18"/>
      <c r="D1802" s="220"/>
      <c r="E1802" s="153" t="s">
        <v>308</v>
      </c>
      <c r="F1802" s="70"/>
      <c r="G1802" s="71"/>
      <c r="H1802" s="70"/>
      <c r="I1802" s="71"/>
    </row>
    <row r="1803" spans="1:9" ht="36.5" thickBot="1" x14ac:dyDescent="0.45">
      <c r="A1803" s="317">
        <v>22040109</v>
      </c>
      <c r="B1803" s="420" t="s">
        <v>644</v>
      </c>
      <c r="C1803" s="422"/>
      <c r="D1803" s="331">
        <v>31912500</v>
      </c>
      <c r="E1803" s="138" t="s">
        <v>889</v>
      </c>
      <c r="F1803" s="75">
        <v>760000000</v>
      </c>
      <c r="G1803" s="357">
        <v>160000000</v>
      </c>
      <c r="H1803" s="75">
        <v>112500000</v>
      </c>
      <c r="I1803" s="357">
        <v>160000000</v>
      </c>
    </row>
    <row r="1804" spans="1:9" s="175" customFormat="1" ht="18.5" thickBot="1" x14ac:dyDescent="0.4">
      <c r="A1804" s="471"/>
      <c r="B1804" s="451"/>
      <c r="C1804" s="452"/>
      <c r="D1804" s="451"/>
      <c r="E1804" s="453" t="s">
        <v>164</v>
      </c>
      <c r="F1804" s="468">
        <f>SUM(F1760:F1792)</f>
        <v>140350304.16000003</v>
      </c>
      <c r="G1804" s="468">
        <f>SUM(G1760:G1792)</f>
        <v>219202380.5995</v>
      </c>
      <c r="H1804" s="468">
        <f>SUM(H1760:H1792)</f>
        <v>74903326.107124999</v>
      </c>
      <c r="I1804" s="468">
        <f>SUM(I1760:I1792)</f>
        <v>205766656.54997501</v>
      </c>
    </row>
    <row r="1805" spans="1:9" ht="18.5" thickBot="1" x14ac:dyDescent="0.45">
      <c r="A1805" s="483"/>
      <c r="B1805" s="484"/>
      <c r="C1805" s="485"/>
      <c r="D1805" s="486"/>
      <c r="E1805" s="487" t="s">
        <v>203</v>
      </c>
      <c r="F1805" s="488">
        <f>SUM(F1792:F1803)</f>
        <v>779750000</v>
      </c>
      <c r="G1805" s="488">
        <f>SUM(G1795:G1803)</f>
        <v>162050000</v>
      </c>
      <c r="H1805" s="488">
        <f>SUM(H1795:H1803)</f>
        <v>113260000</v>
      </c>
      <c r="I1805" s="488">
        <f>SUM(I1795:I1803)</f>
        <v>162050000</v>
      </c>
    </row>
    <row r="1806" spans="1:9" ht="18.5" thickBot="1" x14ac:dyDescent="0.45">
      <c r="A1806" s="39"/>
      <c r="B1806" s="312"/>
      <c r="C1806" s="39"/>
      <c r="D1806" s="312"/>
      <c r="E1806" s="313" t="s">
        <v>296</v>
      </c>
      <c r="F1806" s="182">
        <f>F1804+F1805</f>
        <v>920100304.16000009</v>
      </c>
      <c r="G1806" s="182">
        <f>G1804+G1805</f>
        <v>381252380.5995</v>
      </c>
      <c r="H1806" s="182">
        <f>H1804+H1805</f>
        <v>188163326.10712498</v>
      </c>
      <c r="I1806" s="182">
        <f>I1804+I1805</f>
        <v>367816656.54997504</v>
      </c>
    </row>
    <row r="1807" spans="1:9" ht="22.5" x14ac:dyDescent="0.45">
      <c r="A1807" s="918" t="s">
        <v>845</v>
      </c>
      <c r="B1807" s="919"/>
      <c r="C1807" s="919"/>
      <c r="D1807" s="919"/>
      <c r="E1807" s="919"/>
      <c r="F1807" s="919"/>
      <c r="G1807" s="919"/>
      <c r="H1807" s="919"/>
      <c r="I1807" s="920"/>
    </row>
    <row r="1808" spans="1:9" ht="18" x14ac:dyDescent="0.4">
      <c r="A1808" s="909" t="s">
        <v>485</v>
      </c>
      <c r="B1808" s="910"/>
      <c r="C1808" s="910"/>
      <c r="D1808" s="910"/>
      <c r="E1808" s="910"/>
      <c r="F1808" s="910"/>
      <c r="G1808" s="910"/>
      <c r="H1808" s="910"/>
      <c r="I1808" s="911"/>
    </row>
    <row r="1809" spans="1:9" ht="22.5" x14ac:dyDescent="0.45">
      <c r="A1809" s="912" t="s">
        <v>952</v>
      </c>
      <c r="B1809" s="913"/>
      <c r="C1809" s="913"/>
      <c r="D1809" s="913"/>
      <c r="E1809" s="913"/>
      <c r="F1809" s="913"/>
      <c r="G1809" s="913"/>
      <c r="H1809" s="913"/>
      <c r="I1809" s="914"/>
    </row>
    <row r="1810" spans="1:9" ht="20.5" thickBot="1" x14ac:dyDescent="0.45">
      <c r="A1810" s="915" t="s">
        <v>279</v>
      </c>
      <c r="B1810" s="916"/>
      <c r="C1810" s="916"/>
      <c r="D1810" s="916"/>
      <c r="E1810" s="916"/>
      <c r="F1810" s="916"/>
      <c r="G1810" s="916"/>
      <c r="H1810" s="916"/>
      <c r="I1810" s="917"/>
    </row>
    <row r="1811" spans="1:9" ht="18.75" customHeight="1" thickBot="1" x14ac:dyDescent="0.45">
      <c r="A1811" s="927" t="s">
        <v>415</v>
      </c>
      <c r="B1811" s="928"/>
      <c r="C1811" s="928"/>
      <c r="D1811" s="928"/>
      <c r="E1811" s="928"/>
      <c r="F1811" s="928"/>
      <c r="G1811" s="928"/>
      <c r="H1811" s="928"/>
      <c r="I1811" s="929"/>
    </row>
    <row r="1812" spans="1:9" ht="36.5" thickBot="1" x14ac:dyDescent="0.45">
      <c r="A1812" s="4" t="s">
        <v>692</v>
      </c>
      <c r="B1812" s="80" t="s">
        <v>456</v>
      </c>
      <c r="C1812" s="4" t="s">
        <v>452</v>
      </c>
      <c r="D1812" s="80" t="s">
        <v>455</v>
      </c>
      <c r="E1812" s="185" t="s">
        <v>1</v>
      </c>
      <c r="F1812" s="80" t="s">
        <v>853</v>
      </c>
      <c r="G1812" s="80" t="s">
        <v>883</v>
      </c>
      <c r="H1812" s="80" t="s">
        <v>884</v>
      </c>
      <c r="I1812" s="80" t="s">
        <v>957</v>
      </c>
    </row>
    <row r="1813" spans="1:9" s="175" customFormat="1" ht="18" x14ac:dyDescent="0.35">
      <c r="A1813" s="298">
        <v>22000300101</v>
      </c>
      <c r="B1813" s="269" t="s">
        <v>644</v>
      </c>
      <c r="C1813" s="15"/>
      <c r="D1813" s="91">
        <v>31912500</v>
      </c>
      <c r="E1813" s="188" t="s">
        <v>366</v>
      </c>
      <c r="F1813" s="358">
        <f>F1882</f>
        <v>18945538.780000001</v>
      </c>
      <c r="G1813" s="358">
        <f>G1882</f>
        <v>39692225.807840005</v>
      </c>
      <c r="H1813" s="358">
        <f>H1882</f>
        <v>19704618.533380002</v>
      </c>
      <c r="I1813" s="358">
        <f>I1882</f>
        <v>40639081.205396801</v>
      </c>
    </row>
    <row r="1814" spans="1:9" ht="18" x14ac:dyDescent="0.4">
      <c r="A1814" s="299">
        <v>22000300102</v>
      </c>
      <c r="B1814" s="269" t="s">
        <v>644</v>
      </c>
      <c r="C1814" s="15"/>
      <c r="D1814" s="91">
        <v>31912500</v>
      </c>
      <c r="E1814" s="129" t="s">
        <v>367</v>
      </c>
      <c r="F1814" s="359">
        <f>F1933</f>
        <v>3729329.4596699993</v>
      </c>
      <c r="G1814" s="359">
        <f>G1933</f>
        <v>10434954.149639999</v>
      </c>
      <c r="H1814" s="359">
        <f>H1933</f>
        <v>1613087.7397299996</v>
      </c>
      <c r="I1814" s="359">
        <f>I1933</f>
        <v>10937627.822836399</v>
      </c>
    </row>
    <row r="1815" spans="1:9" ht="18" x14ac:dyDescent="0.4">
      <c r="A1815" s="299">
        <v>22000300103</v>
      </c>
      <c r="B1815" s="269" t="s">
        <v>644</v>
      </c>
      <c r="C1815" s="15"/>
      <c r="D1815" s="91">
        <v>31912500</v>
      </c>
      <c r="E1815" s="129" t="s">
        <v>368</v>
      </c>
      <c r="F1815" s="359">
        <f>F1989</f>
        <v>12970187.382333335</v>
      </c>
      <c r="G1815" s="359">
        <f>G1989</f>
        <v>60261717.886</v>
      </c>
      <c r="H1815" s="359">
        <f>H1989</f>
        <v>16833385.131000001</v>
      </c>
      <c r="I1815" s="359">
        <f>I1989</f>
        <v>52468513.508000001</v>
      </c>
    </row>
    <row r="1816" spans="1:9" ht="18.5" thickBot="1" x14ac:dyDescent="0.45">
      <c r="A1816" s="300"/>
      <c r="B1816" s="195"/>
      <c r="C1816" s="10"/>
      <c r="D1816" s="195"/>
      <c r="E1816" s="196"/>
      <c r="F1816" s="253"/>
      <c r="G1816" s="253"/>
      <c r="H1816" s="253"/>
      <c r="I1816" s="253"/>
    </row>
    <row r="1817" spans="1:9" ht="18.5" thickBot="1" x14ac:dyDescent="0.45">
      <c r="A1817" s="24"/>
      <c r="B1817" s="250"/>
      <c r="C1817" s="24"/>
      <c r="D1817" s="250"/>
      <c r="E1817" s="173" t="s">
        <v>296</v>
      </c>
      <c r="F1817" s="360">
        <f>SUM(F1813:F1815)</f>
        <v>35645055.622003332</v>
      </c>
      <c r="G1817" s="360">
        <f>SUM(G1813:G1815)</f>
        <v>110388897.84348001</v>
      </c>
      <c r="H1817" s="360">
        <f>SUM(H1813:H1815)</f>
        <v>38151091.40411</v>
      </c>
      <c r="I1817" s="360">
        <f>SUM(I1813:I1815)</f>
        <v>104045222.5362332</v>
      </c>
    </row>
    <row r="1818" spans="1:9" ht="18.5" thickBot="1" x14ac:dyDescent="0.45">
      <c r="A1818" s="930" t="s">
        <v>504</v>
      </c>
      <c r="B1818" s="931"/>
      <c r="C1818" s="931"/>
      <c r="D1818" s="931"/>
      <c r="E1818" s="931"/>
      <c r="F1818" s="931"/>
      <c r="G1818" s="931"/>
      <c r="H1818" s="931"/>
      <c r="I1818" s="932"/>
    </row>
    <row r="1819" spans="1:9" ht="18" x14ac:dyDescent="0.4">
      <c r="A1819" s="303"/>
      <c r="B1819" s="193"/>
      <c r="C1819" s="9"/>
      <c r="D1819" s="193"/>
      <c r="E1819" s="157" t="s">
        <v>164</v>
      </c>
      <c r="F1819" s="361">
        <f t="shared" ref="F1819:I1820" si="66">F1880+F1931+F1987</f>
        <v>8562505.6220033318</v>
      </c>
      <c r="G1819" s="361">
        <f t="shared" si="66"/>
        <v>18688897.843479998</v>
      </c>
      <c r="H1819" s="361">
        <f t="shared" si="66"/>
        <v>8689091.4041099995</v>
      </c>
      <c r="I1819" s="361">
        <f t="shared" si="66"/>
        <v>22345222.536233202</v>
      </c>
    </row>
    <row r="1820" spans="1:9" ht="18.5" thickBot="1" x14ac:dyDescent="0.45">
      <c r="A1820" s="319"/>
      <c r="B1820" s="320"/>
      <c r="C1820" s="42"/>
      <c r="D1820" s="320"/>
      <c r="E1820" s="321" t="s">
        <v>203</v>
      </c>
      <c r="F1820" s="362">
        <f t="shared" si="66"/>
        <v>27082550</v>
      </c>
      <c r="G1820" s="362">
        <f t="shared" si="66"/>
        <v>91700000</v>
      </c>
      <c r="H1820" s="362">
        <f t="shared" si="66"/>
        <v>29462000</v>
      </c>
      <c r="I1820" s="362">
        <f t="shared" si="66"/>
        <v>81700000</v>
      </c>
    </row>
    <row r="1821" spans="1:9" ht="18.5" thickBot="1" x14ac:dyDescent="0.45">
      <c r="A1821" s="43"/>
      <c r="B1821" s="323"/>
      <c r="C1821" s="43"/>
      <c r="D1821" s="323"/>
      <c r="E1821" s="363" t="s">
        <v>296</v>
      </c>
      <c r="F1821" s="364">
        <f>F1819+F1820</f>
        <v>35645055.622003332</v>
      </c>
      <c r="G1821" s="364">
        <f>G1819+G1820</f>
        <v>110388897.84347999</v>
      </c>
      <c r="H1821" s="364">
        <f>H1819+H1820</f>
        <v>38151091.40411</v>
      </c>
      <c r="I1821" s="364">
        <f>I1819+I1820</f>
        <v>104045222.5362332</v>
      </c>
    </row>
    <row r="1822" spans="1:9" ht="22.5" x14ac:dyDescent="0.45">
      <c r="A1822" s="918" t="s">
        <v>845</v>
      </c>
      <c r="B1822" s="919"/>
      <c r="C1822" s="919"/>
      <c r="D1822" s="919"/>
      <c r="E1822" s="919"/>
      <c r="F1822" s="919"/>
      <c r="G1822" s="919"/>
      <c r="H1822" s="919"/>
      <c r="I1822" s="920"/>
    </row>
    <row r="1823" spans="1:9" ht="18" x14ac:dyDescent="0.4">
      <c r="A1823" s="909" t="s">
        <v>485</v>
      </c>
      <c r="B1823" s="910"/>
      <c r="C1823" s="910"/>
      <c r="D1823" s="910"/>
      <c r="E1823" s="910"/>
      <c r="F1823" s="910"/>
      <c r="G1823" s="910"/>
      <c r="H1823" s="910"/>
      <c r="I1823" s="911"/>
    </row>
    <row r="1824" spans="1:9" ht="22.5" x14ac:dyDescent="0.45">
      <c r="A1824" s="912" t="s">
        <v>952</v>
      </c>
      <c r="B1824" s="913"/>
      <c r="C1824" s="913"/>
      <c r="D1824" s="913"/>
      <c r="E1824" s="913"/>
      <c r="F1824" s="913"/>
      <c r="G1824" s="913"/>
      <c r="H1824" s="913"/>
      <c r="I1824" s="914"/>
    </row>
    <row r="1825" spans="1:9" ht="20.5" thickBot="1" x14ac:dyDescent="0.45">
      <c r="A1825" s="915" t="s">
        <v>279</v>
      </c>
      <c r="B1825" s="916"/>
      <c r="C1825" s="916"/>
      <c r="D1825" s="916"/>
      <c r="E1825" s="916"/>
      <c r="F1825" s="916"/>
      <c r="G1825" s="916"/>
      <c r="H1825" s="916"/>
      <c r="I1825" s="917"/>
    </row>
    <row r="1826" spans="1:9" ht="18.75" customHeight="1" thickBot="1" x14ac:dyDescent="0.45">
      <c r="A1826" s="906" t="s">
        <v>440</v>
      </c>
      <c r="B1826" s="907"/>
      <c r="C1826" s="907"/>
      <c r="D1826" s="907"/>
      <c r="E1826" s="907"/>
      <c r="F1826" s="907"/>
      <c r="G1826" s="907"/>
      <c r="H1826" s="907"/>
      <c r="I1826" s="908"/>
    </row>
    <row r="1827" spans="1:9" ht="36.5" thickBot="1" x14ac:dyDescent="0.45">
      <c r="A1827" s="4" t="s">
        <v>463</v>
      </c>
      <c r="B1827" s="80" t="s">
        <v>456</v>
      </c>
      <c r="C1827" s="4" t="s">
        <v>452</v>
      </c>
      <c r="D1827" s="80" t="s">
        <v>455</v>
      </c>
      <c r="E1827" s="185" t="s">
        <v>1</v>
      </c>
      <c r="F1827" s="80" t="s">
        <v>853</v>
      </c>
      <c r="G1827" s="80" t="s">
        <v>883</v>
      </c>
      <c r="H1827" s="80" t="s">
        <v>884</v>
      </c>
      <c r="I1827" s="80" t="s">
        <v>957</v>
      </c>
    </row>
    <row r="1828" spans="1:9" s="175" customFormat="1" ht="18" x14ac:dyDescent="0.35">
      <c r="A1828" s="304">
        <v>20000000</v>
      </c>
      <c r="B1828" s="228"/>
      <c r="C1828" s="20"/>
      <c r="D1828" s="228"/>
      <c r="E1828" s="111" t="s">
        <v>163</v>
      </c>
      <c r="F1828" s="229"/>
      <c r="G1828" s="229"/>
      <c r="H1828" s="229"/>
      <c r="I1828" s="230"/>
    </row>
    <row r="1829" spans="1:9" ht="18" x14ac:dyDescent="0.4">
      <c r="A1829" s="305">
        <v>21000000</v>
      </c>
      <c r="B1829" s="207"/>
      <c r="C1829" s="14"/>
      <c r="D1829" s="207"/>
      <c r="E1829" s="84" t="s">
        <v>164</v>
      </c>
      <c r="F1829" s="208"/>
      <c r="G1829" s="208"/>
      <c r="H1829" s="208"/>
      <c r="I1829" s="209"/>
    </row>
    <row r="1830" spans="1:9" ht="18" x14ac:dyDescent="0.4">
      <c r="A1830" s="305">
        <v>21010000</v>
      </c>
      <c r="B1830" s="207"/>
      <c r="C1830" s="14"/>
      <c r="D1830" s="207"/>
      <c r="E1830" s="84" t="s">
        <v>165</v>
      </c>
      <c r="F1830" s="208"/>
      <c r="G1830" s="208"/>
      <c r="H1830" s="208"/>
      <c r="I1830" s="209"/>
    </row>
    <row r="1831" spans="1:9" ht="18" x14ac:dyDescent="0.4">
      <c r="A1831" s="306">
        <v>21010103</v>
      </c>
      <c r="B1831" s="269" t="s">
        <v>644</v>
      </c>
      <c r="C1831" s="15"/>
      <c r="D1831" s="91">
        <v>31912500</v>
      </c>
      <c r="E1831" s="92" t="s">
        <v>167</v>
      </c>
      <c r="F1831" s="71">
        <v>2054011.845</v>
      </c>
      <c r="G1831" s="71">
        <v>2933128.9146600002</v>
      </c>
      <c r="H1831" s="209">
        <f>G1831/12*9</f>
        <v>2199846.6859950004</v>
      </c>
      <c r="I1831" s="71">
        <f>G1831+(G1831/100*2)</f>
        <v>2991791.4929532004</v>
      </c>
    </row>
    <row r="1832" spans="1:9" ht="18" x14ac:dyDescent="0.4">
      <c r="A1832" s="306">
        <v>21010104</v>
      </c>
      <c r="B1832" s="269"/>
      <c r="C1832" s="15"/>
      <c r="D1832" s="91"/>
      <c r="E1832" s="92" t="s">
        <v>168</v>
      </c>
      <c r="F1832" s="71">
        <v>0</v>
      </c>
      <c r="G1832" s="71">
        <v>0</v>
      </c>
      <c r="H1832" s="209">
        <f t="shared" ref="H1832:H1863" si="67">G1832/12*9</f>
        <v>0</v>
      </c>
      <c r="I1832" s="71">
        <f t="shared" ref="I1832:I1847" si="68">G1832+(G1832/100*2)</f>
        <v>0</v>
      </c>
    </row>
    <row r="1833" spans="1:9" ht="18" x14ac:dyDescent="0.4">
      <c r="A1833" s="306">
        <v>21010105</v>
      </c>
      <c r="B1833" s="269"/>
      <c r="C1833" s="15"/>
      <c r="D1833" s="91"/>
      <c r="E1833" s="92" t="s">
        <v>169</v>
      </c>
      <c r="F1833" s="71">
        <v>0</v>
      </c>
      <c r="G1833" s="71">
        <v>0</v>
      </c>
      <c r="H1833" s="209">
        <f t="shared" si="67"/>
        <v>0</v>
      </c>
      <c r="I1833" s="71">
        <f t="shared" si="68"/>
        <v>0</v>
      </c>
    </row>
    <row r="1834" spans="1:9" ht="18" x14ac:dyDescent="0.4">
      <c r="A1834" s="210">
        <v>21010106</v>
      </c>
      <c r="B1834" s="269"/>
      <c r="C1834" s="15"/>
      <c r="D1834" s="91"/>
      <c r="E1834" s="92" t="s">
        <v>170</v>
      </c>
      <c r="F1834" s="71">
        <v>0</v>
      </c>
      <c r="G1834" s="71">
        <v>0</v>
      </c>
      <c r="H1834" s="209">
        <f t="shared" si="67"/>
        <v>0</v>
      </c>
      <c r="I1834" s="71">
        <f t="shared" si="68"/>
        <v>0</v>
      </c>
    </row>
    <row r="1835" spans="1:9" ht="18" x14ac:dyDescent="0.4">
      <c r="A1835" s="231"/>
      <c r="B1835" s="269"/>
      <c r="C1835" s="15"/>
      <c r="D1835" s="91"/>
      <c r="E1835" s="129" t="s">
        <v>680</v>
      </c>
      <c r="F1835" s="71">
        <v>0</v>
      </c>
      <c r="G1835" s="71">
        <v>1672734.43</v>
      </c>
      <c r="H1835" s="209">
        <v>0</v>
      </c>
      <c r="I1835" s="755">
        <v>3360000</v>
      </c>
    </row>
    <row r="1836" spans="1:9" ht="18" x14ac:dyDescent="0.4">
      <c r="A1836" s="305">
        <v>21020000</v>
      </c>
      <c r="B1836" s="207"/>
      <c r="C1836" s="14"/>
      <c r="D1836" s="207"/>
      <c r="E1836" s="84" t="s">
        <v>176</v>
      </c>
      <c r="F1836" s="71">
        <v>0</v>
      </c>
      <c r="G1836" s="71">
        <v>0</v>
      </c>
      <c r="H1836" s="209">
        <f t="shared" si="67"/>
        <v>0</v>
      </c>
      <c r="I1836" s="71">
        <f t="shared" si="68"/>
        <v>0</v>
      </c>
    </row>
    <row r="1837" spans="1:9" ht="18" x14ac:dyDescent="0.4">
      <c r="A1837" s="305">
        <v>21020300</v>
      </c>
      <c r="B1837" s="207"/>
      <c r="C1837" s="14"/>
      <c r="D1837" s="207"/>
      <c r="E1837" s="84" t="s">
        <v>192</v>
      </c>
      <c r="F1837" s="71">
        <v>0</v>
      </c>
      <c r="G1837" s="71">
        <v>0</v>
      </c>
      <c r="H1837" s="209">
        <f t="shared" si="67"/>
        <v>0</v>
      </c>
      <c r="I1837" s="71">
        <f t="shared" si="68"/>
        <v>0</v>
      </c>
    </row>
    <row r="1838" spans="1:9" ht="17.25" customHeight="1" x14ac:dyDescent="0.4">
      <c r="A1838" s="306">
        <v>21020301</v>
      </c>
      <c r="B1838" s="269" t="s">
        <v>644</v>
      </c>
      <c r="C1838" s="15"/>
      <c r="D1838" s="91">
        <v>31912500</v>
      </c>
      <c r="E1838" s="129" t="s">
        <v>177</v>
      </c>
      <c r="F1838" s="71">
        <v>718903.5</v>
      </c>
      <c r="G1838" s="71">
        <v>1026594.198</v>
      </c>
      <c r="H1838" s="209">
        <f t="shared" si="67"/>
        <v>769945.64850000001</v>
      </c>
      <c r="I1838" s="71">
        <f t="shared" si="68"/>
        <v>1047126.08196</v>
      </c>
    </row>
    <row r="1839" spans="1:9" ht="18" x14ac:dyDescent="0.4">
      <c r="A1839" s="306">
        <v>21020302</v>
      </c>
      <c r="B1839" s="269" t="s">
        <v>644</v>
      </c>
      <c r="C1839" s="15"/>
      <c r="D1839" s="91">
        <v>31912500</v>
      </c>
      <c r="E1839" s="129" t="s">
        <v>178</v>
      </c>
      <c r="F1839" s="71">
        <v>410802</v>
      </c>
      <c r="G1839" s="71">
        <v>586625.25600000005</v>
      </c>
      <c r="H1839" s="209">
        <f t="shared" si="67"/>
        <v>439968.94200000004</v>
      </c>
      <c r="I1839" s="71">
        <f t="shared" si="68"/>
        <v>598357.76112000004</v>
      </c>
    </row>
    <row r="1840" spans="1:9" ht="18" x14ac:dyDescent="0.4">
      <c r="A1840" s="306">
        <v>21020303</v>
      </c>
      <c r="B1840" s="269" t="s">
        <v>644</v>
      </c>
      <c r="C1840" s="15"/>
      <c r="D1840" s="91">
        <v>31912500</v>
      </c>
      <c r="E1840" s="129" t="s">
        <v>179</v>
      </c>
      <c r="F1840" s="71">
        <v>25920</v>
      </c>
      <c r="G1840" s="71">
        <v>37013.760000000002</v>
      </c>
      <c r="H1840" s="209">
        <f t="shared" si="67"/>
        <v>27760.32</v>
      </c>
      <c r="I1840" s="71">
        <f t="shared" si="68"/>
        <v>37754.035199999998</v>
      </c>
    </row>
    <row r="1841" spans="1:9" ht="18" x14ac:dyDescent="0.4">
      <c r="A1841" s="306">
        <v>21020304</v>
      </c>
      <c r="B1841" s="269" t="s">
        <v>644</v>
      </c>
      <c r="C1841" s="15"/>
      <c r="D1841" s="91">
        <v>31912500</v>
      </c>
      <c r="E1841" s="129" t="s">
        <v>180</v>
      </c>
      <c r="F1841" s="71">
        <v>102700.815</v>
      </c>
      <c r="G1841" s="71">
        <v>146656.76381999999</v>
      </c>
      <c r="H1841" s="209">
        <f t="shared" si="67"/>
        <v>109992.57286499999</v>
      </c>
      <c r="I1841" s="71">
        <f t="shared" si="68"/>
        <v>149589.89909639998</v>
      </c>
    </row>
    <row r="1842" spans="1:9" ht="18" x14ac:dyDescent="0.4">
      <c r="A1842" s="306">
        <v>21020305</v>
      </c>
      <c r="B1842" s="269"/>
      <c r="C1842" s="15"/>
      <c r="D1842" s="91"/>
      <c r="E1842" s="129" t="s">
        <v>181</v>
      </c>
      <c r="F1842" s="71">
        <v>0</v>
      </c>
      <c r="G1842" s="71">
        <v>0</v>
      </c>
      <c r="H1842" s="209">
        <f t="shared" si="67"/>
        <v>0</v>
      </c>
      <c r="I1842" s="71">
        <f t="shared" si="68"/>
        <v>0</v>
      </c>
    </row>
    <row r="1843" spans="1:9" ht="18" x14ac:dyDescent="0.4">
      <c r="A1843" s="306">
        <v>21020306</v>
      </c>
      <c r="B1843" s="269"/>
      <c r="C1843" s="15"/>
      <c r="D1843" s="91"/>
      <c r="E1843" s="129" t="s">
        <v>182</v>
      </c>
      <c r="F1843" s="71">
        <v>0</v>
      </c>
      <c r="G1843" s="71">
        <v>0</v>
      </c>
      <c r="H1843" s="209">
        <f t="shared" si="67"/>
        <v>0</v>
      </c>
      <c r="I1843" s="71">
        <f t="shared" si="68"/>
        <v>0</v>
      </c>
    </row>
    <row r="1844" spans="1:9" ht="18" x14ac:dyDescent="0.4">
      <c r="A1844" s="306">
        <v>21020312</v>
      </c>
      <c r="B1844" s="269"/>
      <c r="C1844" s="15"/>
      <c r="D1844" s="91"/>
      <c r="E1844" s="129" t="s">
        <v>183</v>
      </c>
      <c r="F1844" s="71">
        <v>0</v>
      </c>
      <c r="G1844" s="71">
        <v>0</v>
      </c>
      <c r="H1844" s="209">
        <f t="shared" si="67"/>
        <v>0</v>
      </c>
      <c r="I1844" s="71">
        <f t="shared" si="68"/>
        <v>0</v>
      </c>
    </row>
    <row r="1845" spans="1:9" ht="18" x14ac:dyDescent="0.4">
      <c r="A1845" s="306">
        <v>21020314</v>
      </c>
      <c r="B1845" s="269"/>
      <c r="C1845" s="15"/>
      <c r="D1845" s="91"/>
      <c r="E1845" s="129" t="s">
        <v>185</v>
      </c>
      <c r="F1845" s="71">
        <v>0</v>
      </c>
      <c r="G1845" s="71">
        <v>0</v>
      </c>
      <c r="H1845" s="209">
        <f t="shared" si="67"/>
        <v>0</v>
      </c>
      <c r="I1845" s="71">
        <f t="shared" si="68"/>
        <v>0</v>
      </c>
    </row>
    <row r="1846" spans="1:9" ht="18" x14ac:dyDescent="0.4">
      <c r="A1846" s="306">
        <v>21020315</v>
      </c>
      <c r="B1846" s="269" t="s">
        <v>644</v>
      </c>
      <c r="C1846" s="15"/>
      <c r="D1846" s="91">
        <v>31912500</v>
      </c>
      <c r="E1846" s="129" t="s">
        <v>186</v>
      </c>
      <c r="F1846" s="71">
        <v>174700.62</v>
      </c>
      <c r="G1846" s="71">
        <v>249472.48536000002</v>
      </c>
      <c r="H1846" s="209">
        <f t="shared" si="67"/>
        <v>187104.36402000001</v>
      </c>
      <c r="I1846" s="71">
        <f t="shared" si="68"/>
        <v>254461.93506720001</v>
      </c>
    </row>
    <row r="1847" spans="1:9" ht="18" x14ac:dyDescent="0.4">
      <c r="A1847" s="305">
        <v>21020400</v>
      </c>
      <c r="B1847" s="207"/>
      <c r="C1847" s="14"/>
      <c r="D1847" s="207"/>
      <c r="E1847" s="84" t="s">
        <v>193</v>
      </c>
      <c r="F1847" s="71">
        <v>0</v>
      </c>
      <c r="G1847" s="71">
        <v>0</v>
      </c>
      <c r="H1847" s="209">
        <f t="shared" si="67"/>
        <v>0</v>
      </c>
      <c r="I1847" s="71">
        <f t="shared" si="68"/>
        <v>0</v>
      </c>
    </row>
    <row r="1848" spans="1:9" ht="18" x14ac:dyDescent="0.4">
      <c r="A1848" s="306">
        <v>21020401</v>
      </c>
      <c r="B1848" s="269"/>
      <c r="C1848" s="15"/>
      <c r="D1848" s="91"/>
      <c r="E1848" s="129" t="s">
        <v>177</v>
      </c>
      <c r="F1848" s="71">
        <v>0</v>
      </c>
      <c r="G1848" s="71">
        <v>0</v>
      </c>
      <c r="H1848" s="209">
        <f t="shared" si="67"/>
        <v>0</v>
      </c>
      <c r="I1848" s="71">
        <f t="shared" ref="I1848:I1860" si="69">G1848+(G1848/100*5)</f>
        <v>0</v>
      </c>
    </row>
    <row r="1849" spans="1:9" ht="18" x14ac:dyDescent="0.4">
      <c r="A1849" s="306">
        <v>21020402</v>
      </c>
      <c r="B1849" s="269"/>
      <c r="C1849" s="15"/>
      <c r="D1849" s="91"/>
      <c r="E1849" s="129" t="s">
        <v>178</v>
      </c>
      <c r="F1849" s="71">
        <v>0</v>
      </c>
      <c r="G1849" s="71">
        <v>0</v>
      </c>
      <c r="H1849" s="209">
        <f t="shared" si="67"/>
        <v>0</v>
      </c>
      <c r="I1849" s="71">
        <f t="shared" si="69"/>
        <v>0</v>
      </c>
    </row>
    <row r="1850" spans="1:9" ht="18" x14ac:dyDescent="0.4">
      <c r="A1850" s="306">
        <v>21020403</v>
      </c>
      <c r="B1850" s="269"/>
      <c r="C1850" s="15"/>
      <c r="D1850" s="91"/>
      <c r="E1850" s="129" t="s">
        <v>179</v>
      </c>
      <c r="F1850" s="71">
        <v>0</v>
      </c>
      <c r="G1850" s="71">
        <v>0</v>
      </c>
      <c r="H1850" s="209">
        <f t="shared" si="67"/>
        <v>0</v>
      </c>
      <c r="I1850" s="71">
        <f t="shared" si="69"/>
        <v>0</v>
      </c>
    </row>
    <row r="1851" spans="1:9" ht="18" x14ac:dyDescent="0.4">
      <c r="A1851" s="306">
        <v>21020404</v>
      </c>
      <c r="B1851" s="269"/>
      <c r="C1851" s="15"/>
      <c r="D1851" s="91"/>
      <c r="E1851" s="129" t="s">
        <v>180</v>
      </c>
      <c r="F1851" s="71">
        <v>0</v>
      </c>
      <c r="G1851" s="71">
        <v>0</v>
      </c>
      <c r="H1851" s="209">
        <f t="shared" si="67"/>
        <v>0</v>
      </c>
      <c r="I1851" s="71">
        <f t="shared" si="69"/>
        <v>0</v>
      </c>
    </row>
    <row r="1852" spans="1:9" ht="18" x14ac:dyDescent="0.4">
      <c r="A1852" s="306">
        <v>21020412</v>
      </c>
      <c r="B1852" s="269"/>
      <c r="C1852" s="15"/>
      <c r="D1852" s="91"/>
      <c r="E1852" s="129" t="s">
        <v>183</v>
      </c>
      <c r="F1852" s="71">
        <v>0</v>
      </c>
      <c r="G1852" s="71">
        <v>0</v>
      </c>
      <c r="H1852" s="209">
        <f t="shared" si="67"/>
        <v>0</v>
      </c>
      <c r="I1852" s="71">
        <f t="shared" si="69"/>
        <v>0</v>
      </c>
    </row>
    <row r="1853" spans="1:9" ht="18" x14ac:dyDescent="0.4">
      <c r="A1853" s="306">
        <v>21020415</v>
      </c>
      <c r="B1853" s="269"/>
      <c r="C1853" s="15"/>
      <c r="D1853" s="91"/>
      <c r="E1853" s="129" t="s">
        <v>186</v>
      </c>
      <c r="F1853" s="71">
        <v>0</v>
      </c>
      <c r="G1853" s="71">
        <v>0</v>
      </c>
      <c r="H1853" s="209">
        <f t="shared" si="67"/>
        <v>0</v>
      </c>
      <c r="I1853" s="71">
        <f t="shared" si="69"/>
        <v>0</v>
      </c>
    </row>
    <row r="1854" spans="1:9" ht="18" x14ac:dyDescent="0.4">
      <c r="A1854" s="305">
        <v>21020500</v>
      </c>
      <c r="B1854" s="207"/>
      <c r="C1854" s="14"/>
      <c r="D1854" s="207"/>
      <c r="E1854" s="84" t="s">
        <v>194</v>
      </c>
      <c r="F1854" s="71">
        <v>0</v>
      </c>
      <c r="G1854" s="71">
        <v>0</v>
      </c>
      <c r="H1854" s="209">
        <f t="shared" si="67"/>
        <v>0</v>
      </c>
      <c r="I1854" s="71">
        <f t="shared" si="69"/>
        <v>0</v>
      </c>
    </row>
    <row r="1855" spans="1:9" ht="18" x14ac:dyDescent="0.4">
      <c r="A1855" s="306">
        <v>21020501</v>
      </c>
      <c r="B1855" s="269"/>
      <c r="C1855" s="15"/>
      <c r="D1855" s="91"/>
      <c r="E1855" s="129" t="s">
        <v>177</v>
      </c>
      <c r="F1855" s="71">
        <v>0</v>
      </c>
      <c r="G1855" s="71">
        <v>0</v>
      </c>
      <c r="H1855" s="209">
        <f t="shared" si="67"/>
        <v>0</v>
      </c>
      <c r="I1855" s="71">
        <f t="shared" si="69"/>
        <v>0</v>
      </c>
    </row>
    <row r="1856" spans="1:9" ht="18" x14ac:dyDescent="0.4">
      <c r="A1856" s="307">
        <v>21020502</v>
      </c>
      <c r="B1856" s="269"/>
      <c r="C1856" s="17"/>
      <c r="D1856" s="91"/>
      <c r="E1856" s="129" t="s">
        <v>178</v>
      </c>
      <c r="F1856" s="71">
        <v>0</v>
      </c>
      <c r="G1856" s="71">
        <v>0</v>
      </c>
      <c r="H1856" s="209">
        <f t="shared" si="67"/>
        <v>0</v>
      </c>
      <c r="I1856" s="71">
        <f t="shared" si="69"/>
        <v>0</v>
      </c>
    </row>
    <row r="1857" spans="1:9" ht="18" x14ac:dyDescent="0.4">
      <c r="A1857" s="307">
        <v>21020503</v>
      </c>
      <c r="B1857" s="269"/>
      <c r="C1857" s="17"/>
      <c r="D1857" s="91"/>
      <c r="E1857" s="129" t="s">
        <v>179</v>
      </c>
      <c r="F1857" s="71">
        <v>0</v>
      </c>
      <c r="G1857" s="71">
        <v>0</v>
      </c>
      <c r="H1857" s="209">
        <f t="shared" si="67"/>
        <v>0</v>
      </c>
      <c r="I1857" s="71">
        <f t="shared" si="69"/>
        <v>0</v>
      </c>
    </row>
    <row r="1858" spans="1:9" ht="18" x14ac:dyDescent="0.4">
      <c r="A1858" s="307">
        <v>21020504</v>
      </c>
      <c r="B1858" s="269"/>
      <c r="C1858" s="17"/>
      <c r="D1858" s="91"/>
      <c r="E1858" s="129" t="s">
        <v>180</v>
      </c>
      <c r="F1858" s="71">
        <v>0</v>
      </c>
      <c r="G1858" s="71">
        <v>0</v>
      </c>
      <c r="H1858" s="209">
        <f t="shared" si="67"/>
        <v>0</v>
      </c>
      <c r="I1858" s="71">
        <f t="shared" si="69"/>
        <v>0</v>
      </c>
    </row>
    <row r="1859" spans="1:9" ht="18" x14ac:dyDescent="0.4">
      <c r="A1859" s="307" t="s">
        <v>529</v>
      </c>
      <c r="B1859" s="269"/>
      <c r="C1859" s="17"/>
      <c r="D1859" s="91"/>
      <c r="E1859" s="129" t="s">
        <v>183</v>
      </c>
      <c r="F1859" s="71">
        <v>0</v>
      </c>
      <c r="G1859" s="71">
        <v>0</v>
      </c>
      <c r="H1859" s="209">
        <f t="shared" si="67"/>
        <v>0</v>
      </c>
      <c r="I1859" s="71">
        <f t="shared" si="69"/>
        <v>0</v>
      </c>
    </row>
    <row r="1860" spans="1:9" ht="18" x14ac:dyDescent="0.4">
      <c r="A1860" s="307">
        <v>21020515</v>
      </c>
      <c r="B1860" s="269"/>
      <c r="C1860" s="17"/>
      <c r="D1860" s="91"/>
      <c r="E1860" s="129" t="s">
        <v>186</v>
      </c>
      <c r="F1860" s="71">
        <v>0</v>
      </c>
      <c r="G1860" s="71">
        <v>0</v>
      </c>
      <c r="H1860" s="209">
        <f t="shared" si="67"/>
        <v>0</v>
      </c>
      <c r="I1860" s="71">
        <f t="shared" si="69"/>
        <v>0</v>
      </c>
    </row>
    <row r="1861" spans="1:9" ht="18" x14ac:dyDescent="0.4">
      <c r="A1861" s="219">
        <v>22010100</v>
      </c>
      <c r="B1861" s="269"/>
      <c r="C1861" s="18"/>
      <c r="D1861" s="220"/>
      <c r="E1861" s="153" t="s">
        <v>202</v>
      </c>
      <c r="F1861" s="70"/>
      <c r="G1861" s="71"/>
      <c r="H1861" s="70"/>
      <c r="I1861" s="71"/>
    </row>
    <row r="1862" spans="1:9" ht="18" x14ac:dyDescent="0.4">
      <c r="A1862" s="720">
        <v>22010100</v>
      </c>
      <c r="B1862" s="721" t="s">
        <v>784</v>
      </c>
      <c r="C1862" s="50"/>
      <c r="D1862" s="626"/>
      <c r="E1862" s="725" t="s">
        <v>878</v>
      </c>
      <c r="F1862" s="723"/>
      <c r="G1862" s="724">
        <v>840000</v>
      </c>
      <c r="H1862" s="208">
        <v>140000</v>
      </c>
      <c r="I1862" s="726">
        <v>0</v>
      </c>
    </row>
    <row r="1863" spans="1:9" ht="18" x14ac:dyDescent="0.4">
      <c r="A1863" s="214">
        <v>21020600</v>
      </c>
      <c r="B1863" s="215"/>
      <c r="C1863" s="16"/>
      <c r="D1863" s="215"/>
      <c r="E1863" s="84" t="s">
        <v>195</v>
      </c>
      <c r="F1863" s="71">
        <v>0</v>
      </c>
      <c r="G1863" s="71"/>
      <c r="H1863" s="209">
        <f t="shared" si="67"/>
        <v>0</v>
      </c>
      <c r="I1863" s="71"/>
    </row>
    <row r="1864" spans="1:9" ht="18" x14ac:dyDescent="0.4">
      <c r="A1864" s="276">
        <v>21020605</v>
      </c>
      <c r="B1864" s="269"/>
      <c r="C1864" s="17"/>
      <c r="D1864" s="91"/>
      <c r="E1864" s="92" t="s">
        <v>198</v>
      </c>
      <c r="F1864" s="70">
        <v>780000</v>
      </c>
      <c r="G1864" s="71">
        <v>2000000</v>
      </c>
      <c r="H1864" s="209">
        <v>1000000</v>
      </c>
      <c r="I1864" s="71">
        <v>2000000</v>
      </c>
    </row>
    <row r="1865" spans="1:9" ht="18" x14ac:dyDescent="0.4">
      <c r="A1865" s="299">
        <v>22020000</v>
      </c>
      <c r="B1865" s="220"/>
      <c r="C1865" s="18"/>
      <c r="D1865" s="220"/>
      <c r="E1865" s="347" t="s">
        <v>203</v>
      </c>
      <c r="F1865" s="70"/>
      <c r="G1865" s="71"/>
      <c r="H1865" s="70"/>
      <c r="I1865" s="71"/>
    </row>
    <row r="1866" spans="1:9" ht="18" x14ac:dyDescent="0.4">
      <c r="A1866" s="299">
        <v>22020100</v>
      </c>
      <c r="B1866" s="220"/>
      <c r="C1866" s="18"/>
      <c r="D1866" s="220"/>
      <c r="E1866" s="347" t="s">
        <v>204</v>
      </c>
      <c r="F1866" s="70"/>
      <c r="G1866" s="71"/>
      <c r="H1866" s="70"/>
      <c r="I1866" s="71"/>
    </row>
    <row r="1867" spans="1:9" ht="18" x14ac:dyDescent="0.4">
      <c r="A1867" s="37">
        <v>22020101</v>
      </c>
      <c r="B1867" s="269" t="s">
        <v>644</v>
      </c>
      <c r="C1867" s="15"/>
      <c r="D1867" s="91">
        <v>31912500</v>
      </c>
      <c r="E1867" s="348" t="s">
        <v>205</v>
      </c>
      <c r="F1867" s="71"/>
      <c r="G1867" s="71"/>
      <c r="H1867" s="71"/>
      <c r="I1867" s="71"/>
    </row>
    <row r="1868" spans="1:9" ht="18" x14ac:dyDescent="0.4">
      <c r="A1868" s="37">
        <v>22020102</v>
      </c>
      <c r="B1868" s="269"/>
      <c r="C1868" s="37"/>
      <c r="D1868" s="180"/>
      <c r="E1868" s="348" t="s">
        <v>206</v>
      </c>
      <c r="F1868" s="179"/>
      <c r="G1868" s="71">
        <v>200000</v>
      </c>
      <c r="H1868" s="179"/>
      <c r="I1868" s="71">
        <v>200000</v>
      </c>
    </row>
    <row r="1869" spans="1:9" ht="18" x14ac:dyDescent="0.4">
      <c r="A1869" s="37">
        <v>22020103</v>
      </c>
      <c r="B1869" s="269"/>
      <c r="C1869" s="37"/>
      <c r="D1869" s="180"/>
      <c r="E1869" s="348" t="s">
        <v>207</v>
      </c>
      <c r="F1869" s="179"/>
      <c r="G1869" s="71"/>
      <c r="H1869" s="179"/>
      <c r="I1869" s="71"/>
    </row>
    <row r="1870" spans="1:9" ht="18" x14ac:dyDescent="0.4">
      <c r="A1870" s="37">
        <v>22020104</v>
      </c>
      <c r="B1870" s="269"/>
      <c r="C1870" s="37"/>
      <c r="D1870" s="180"/>
      <c r="E1870" s="348" t="s">
        <v>208</v>
      </c>
      <c r="F1870" s="179"/>
      <c r="G1870" s="71"/>
      <c r="H1870" s="179"/>
      <c r="I1870" s="71"/>
    </row>
    <row r="1871" spans="1:9" ht="18" x14ac:dyDescent="0.4">
      <c r="A1871" s="299">
        <v>22020300</v>
      </c>
      <c r="B1871" s="220"/>
      <c r="C1871" s="18"/>
      <c r="D1871" s="220"/>
      <c r="E1871" s="347" t="s">
        <v>212</v>
      </c>
      <c r="F1871" s="70"/>
      <c r="G1871" s="71"/>
      <c r="H1871" s="70"/>
      <c r="I1871" s="71"/>
    </row>
    <row r="1872" spans="1:9" ht="18" x14ac:dyDescent="0.4">
      <c r="A1872" s="164">
        <v>22020301</v>
      </c>
      <c r="B1872" s="269" t="s">
        <v>644</v>
      </c>
      <c r="C1872" s="15"/>
      <c r="D1872" s="91">
        <v>31912500</v>
      </c>
      <c r="E1872" s="218" t="s">
        <v>433</v>
      </c>
      <c r="F1872" s="70"/>
      <c r="G1872" s="254">
        <v>3000000</v>
      </c>
      <c r="H1872" s="70"/>
      <c r="I1872" s="254">
        <v>3000000</v>
      </c>
    </row>
    <row r="1873" spans="1:9" ht="18" x14ac:dyDescent="0.4">
      <c r="A1873" s="164">
        <v>22020305</v>
      </c>
      <c r="B1873" s="269" t="s">
        <v>644</v>
      </c>
      <c r="C1873" s="15"/>
      <c r="D1873" s="91">
        <v>31912500</v>
      </c>
      <c r="E1873" s="218" t="s">
        <v>215</v>
      </c>
      <c r="F1873" s="70">
        <v>558500</v>
      </c>
      <c r="G1873" s="254">
        <v>2000000</v>
      </c>
      <c r="H1873" s="70">
        <v>30000</v>
      </c>
      <c r="I1873" s="254">
        <v>2000000</v>
      </c>
    </row>
    <row r="1874" spans="1:9" ht="18" x14ac:dyDescent="0.4">
      <c r="A1874" s="365">
        <v>22021000</v>
      </c>
      <c r="B1874" s="366"/>
      <c r="C1874" s="366"/>
      <c r="D1874" s="366"/>
      <c r="E1874" s="153" t="s">
        <v>246</v>
      </c>
      <c r="F1874" s="70"/>
      <c r="G1874" s="254"/>
      <c r="H1874" s="70"/>
      <c r="I1874" s="254"/>
    </row>
    <row r="1875" spans="1:9" ht="18" x14ac:dyDescent="0.4">
      <c r="A1875" s="164">
        <v>22021003</v>
      </c>
      <c r="B1875" s="177"/>
      <c r="C1875" s="177"/>
      <c r="D1875" s="177"/>
      <c r="E1875" s="165" t="s">
        <v>249</v>
      </c>
      <c r="F1875" s="70"/>
      <c r="G1875" s="254"/>
      <c r="H1875" s="70"/>
      <c r="I1875" s="254"/>
    </row>
    <row r="1876" spans="1:9" ht="18" x14ac:dyDescent="0.4">
      <c r="A1876" s="164">
        <v>22021004</v>
      </c>
      <c r="B1876" s="269" t="s">
        <v>644</v>
      </c>
      <c r="C1876" s="15"/>
      <c r="D1876" s="91">
        <v>31912500</v>
      </c>
      <c r="E1876" s="129" t="s">
        <v>250</v>
      </c>
      <c r="F1876" s="70">
        <v>250000</v>
      </c>
      <c r="G1876" s="254">
        <v>5000000</v>
      </c>
      <c r="H1876" s="70">
        <v>1150000</v>
      </c>
      <c r="I1876" s="254">
        <v>5000000</v>
      </c>
    </row>
    <row r="1877" spans="1:9" ht="18" x14ac:dyDescent="0.4">
      <c r="A1877" s="164">
        <v>22021017</v>
      </c>
      <c r="B1877" s="269" t="s">
        <v>644</v>
      </c>
      <c r="C1877" s="15"/>
      <c r="D1877" s="91">
        <v>31912500</v>
      </c>
      <c r="E1877" s="129" t="s">
        <v>259</v>
      </c>
      <c r="F1877" s="70">
        <v>13000000</v>
      </c>
      <c r="G1877" s="254">
        <v>15000000</v>
      </c>
      <c r="H1877" s="70">
        <v>12450000</v>
      </c>
      <c r="I1877" s="254">
        <v>15000000</v>
      </c>
    </row>
    <row r="1878" spans="1:9" ht="36" x14ac:dyDescent="0.4">
      <c r="A1878" s="365">
        <v>22020700</v>
      </c>
      <c r="B1878" s="366"/>
      <c r="C1878" s="366"/>
      <c r="D1878" s="366"/>
      <c r="E1878" s="158" t="s">
        <v>235</v>
      </c>
      <c r="F1878" s="135"/>
      <c r="G1878" s="367"/>
      <c r="H1878" s="135"/>
      <c r="I1878" s="367"/>
    </row>
    <row r="1879" spans="1:9" ht="18.5" thickBot="1" x14ac:dyDescent="0.45">
      <c r="A1879" s="166">
        <v>22020710</v>
      </c>
      <c r="B1879" s="368" t="s">
        <v>644</v>
      </c>
      <c r="C1879" s="369"/>
      <c r="D1879" s="370">
        <v>31912500</v>
      </c>
      <c r="E1879" s="138" t="s">
        <v>443</v>
      </c>
      <c r="F1879" s="75">
        <v>870000</v>
      </c>
      <c r="G1879" s="296">
        <v>5000000</v>
      </c>
      <c r="H1879" s="75">
        <v>1200000</v>
      </c>
      <c r="I1879" s="296">
        <v>5000000</v>
      </c>
    </row>
    <row r="1880" spans="1:9" ht="18.5" thickBot="1" x14ac:dyDescent="0.45">
      <c r="A1880" s="471"/>
      <c r="B1880" s="451"/>
      <c r="C1880" s="452"/>
      <c r="D1880" s="451"/>
      <c r="E1880" s="453" t="s">
        <v>317</v>
      </c>
      <c r="F1880" s="455">
        <f>SUM(F1831:F1864)</f>
        <v>4267038.7799999993</v>
      </c>
      <c r="G1880" s="455">
        <f>SUM(G1831:G1864)</f>
        <v>9492225.8078400008</v>
      </c>
      <c r="H1880" s="455">
        <f>SUM(H1831:H1864)</f>
        <v>4874618.5333799999</v>
      </c>
      <c r="I1880" s="455">
        <f>SUM(I1831:I1864)</f>
        <v>10439081.205396799</v>
      </c>
    </row>
    <row r="1881" spans="1:9" ht="18.5" thickBot="1" x14ac:dyDescent="0.45">
      <c r="A1881" s="470"/>
      <c r="B1881" s="489"/>
      <c r="C1881" s="447"/>
      <c r="D1881" s="446"/>
      <c r="E1881" s="448" t="s">
        <v>203</v>
      </c>
      <c r="F1881" s="449">
        <f>SUM(F1867:F1879)</f>
        <v>14678500</v>
      </c>
      <c r="G1881" s="449">
        <f>SUM(G1867:G1879)</f>
        <v>30200000</v>
      </c>
      <c r="H1881" s="449">
        <f>SUM(H1867:H1879)</f>
        <v>14830000</v>
      </c>
      <c r="I1881" s="449">
        <f>SUM(I1867:I1879)</f>
        <v>30200000</v>
      </c>
    </row>
    <row r="1882" spans="1:9" ht="18.5" thickBot="1" x14ac:dyDescent="0.45">
      <c r="A1882" s="310"/>
      <c r="B1882" s="223"/>
      <c r="C1882" s="32"/>
      <c r="D1882" s="224"/>
      <c r="E1882" s="262" t="s">
        <v>296</v>
      </c>
      <c r="F1882" s="245">
        <f>F1880+F1881</f>
        <v>18945538.780000001</v>
      </c>
      <c r="G1882" s="245">
        <f>G1880+G1881</f>
        <v>39692225.807840005</v>
      </c>
      <c r="H1882" s="245">
        <f>H1880+H1881</f>
        <v>19704618.533380002</v>
      </c>
      <c r="I1882" s="245">
        <f>I1880+I1881</f>
        <v>40639081.205396801</v>
      </c>
    </row>
    <row r="1883" spans="1:9" ht="22.5" x14ac:dyDescent="0.45">
      <c r="A1883" s="918" t="s">
        <v>845</v>
      </c>
      <c r="B1883" s="919"/>
      <c r="C1883" s="919"/>
      <c r="D1883" s="919"/>
      <c r="E1883" s="919"/>
      <c r="F1883" s="919"/>
      <c r="G1883" s="919"/>
      <c r="H1883" s="919"/>
      <c r="I1883" s="920"/>
    </row>
    <row r="1884" spans="1:9" ht="18" x14ac:dyDescent="0.4">
      <c r="A1884" s="909" t="s">
        <v>485</v>
      </c>
      <c r="B1884" s="910"/>
      <c r="C1884" s="910"/>
      <c r="D1884" s="910"/>
      <c r="E1884" s="910"/>
      <c r="F1884" s="910"/>
      <c r="G1884" s="910"/>
      <c r="H1884" s="910"/>
      <c r="I1884" s="911"/>
    </row>
    <row r="1885" spans="1:9" ht="22.5" x14ac:dyDescent="0.45">
      <c r="A1885" s="912" t="s">
        <v>952</v>
      </c>
      <c r="B1885" s="913"/>
      <c r="C1885" s="913"/>
      <c r="D1885" s="913"/>
      <c r="E1885" s="913"/>
      <c r="F1885" s="913"/>
      <c r="G1885" s="913"/>
      <c r="H1885" s="913"/>
      <c r="I1885" s="914"/>
    </row>
    <row r="1886" spans="1:9" ht="20.5" thickBot="1" x14ac:dyDescent="0.45">
      <c r="A1886" s="915" t="s">
        <v>279</v>
      </c>
      <c r="B1886" s="916"/>
      <c r="C1886" s="916"/>
      <c r="D1886" s="916"/>
      <c r="E1886" s="916"/>
      <c r="F1886" s="916"/>
      <c r="G1886" s="916"/>
      <c r="H1886" s="916"/>
      <c r="I1886" s="917"/>
    </row>
    <row r="1887" spans="1:9" ht="18.75" customHeight="1" thickBot="1" x14ac:dyDescent="0.45">
      <c r="A1887" s="921" t="s">
        <v>441</v>
      </c>
      <c r="B1887" s="922"/>
      <c r="C1887" s="922"/>
      <c r="D1887" s="922"/>
      <c r="E1887" s="922"/>
      <c r="F1887" s="922"/>
      <c r="G1887" s="922"/>
      <c r="H1887" s="922"/>
      <c r="I1887" s="923"/>
    </row>
    <row r="1888" spans="1:9" ht="18.75" customHeight="1" thickBot="1" x14ac:dyDescent="0.45">
      <c r="A1888" s="40" t="s">
        <v>463</v>
      </c>
      <c r="B1888" s="371" t="s">
        <v>456</v>
      </c>
      <c r="C1888" s="48" t="s">
        <v>452</v>
      </c>
      <c r="D1888" s="314" t="s">
        <v>455</v>
      </c>
      <c r="E1888" s="372" t="s">
        <v>1</v>
      </c>
      <c r="F1888" s="80" t="s">
        <v>853</v>
      </c>
      <c r="G1888" s="80" t="s">
        <v>883</v>
      </c>
      <c r="H1888" s="80" t="s">
        <v>884</v>
      </c>
      <c r="I1888" s="80" t="s">
        <v>957</v>
      </c>
    </row>
    <row r="1889" spans="1:9" s="175" customFormat="1" ht="18" x14ac:dyDescent="0.35">
      <c r="A1889" s="304">
        <v>20000000</v>
      </c>
      <c r="B1889" s="228"/>
      <c r="C1889" s="20"/>
      <c r="D1889" s="228"/>
      <c r="E1889" s="111" t="s">
        <v>163</v>
      </c>
      <c r="F1889" s="229"/>
      <c r="G1889" s="229"/>
      <c r="H1889" s="229"/>
      <c r="I1889" s="230"/>
    </row>
    <row r="1890" spans="1:9" ht="18" x14ac:dyDescent="0.4">
      <c r="A1890" s="305">
        <v>21000000</v>
      </c>
      <c r="B1890" s="207"/>
      <c r="C1890" s="14"/>
      <c r="D1890" s="207"/>
      <c r="E1890" s="84" t="s">
        <v>164</v>
      </c>
      <c r="F1890" s="208"/>
      <c r="G1890" s="208"/>
      <c r="H1890" s="208"/>
      <c r="I1890" s="209"/>
    </row>
    <row r="1891" spans="1:9" ht="18" x14ac:dyDescent="0.4">
      <c r="A1891" s="305">
        <v>21010000</v>
      </c>
      <c r="B1891" s="207"/>
      <c r="C1891" s="14"/>
      <c r="D1891" s="207"/>
      <c r="E1891" s="84" t="s">
        <v>165</v>
      </c>
      <c r="F1891" s="208"/>
      <c r="G1891" s="208"/>
      <c r="H1891" s="208"/>
      <c r="I1891" s="209"/>
    </row>
    <row r="1892" spans="1:9" ht="18" x14ac:dyDescent="0.4">
      <c r="A1892" s="306">
        <v>21010103</v>
      </c>
      <c r="B1892" s="269"/>
      <c r="C1892" s="15"/>
      <c r="D1892" s="91"/>
      <c r="E1892" s="92" t="s">
        <v>167</v>
      </c>
      <c r="F1892" s="71">
        <f>SUM(G1892/12*11)</f>
        <v>683129.45799999963</v>
      </c>
      <c r="G1892" s="70">
        <v>745232.13599999959</v>
      </c>
      <c r="H1892" s="209">
        <f>G1892/12*9</f>
        <v>558924.10199999972</v>
      </c>
      <c r="I1892" s="71">
        <f>G1892+(G1892/100*1)</f>
        <v>752684.45735999953</v>
      </c>
    </row>
    <row r="1893" spans="1:9" ht="18" x14ac:dyDescent="0.4">
      <c r="A1893" s="306">
        <v>21010104</v>
      </c>
      <c r="B1893" s="269"/>
      <c r="C1893" s="15"/>
      <c r="D1893" s="91"/>
      <c r="E1893" s="92" t="s">
        <v>168</v>
      </c>
      <c r="F1893" s="71">
        <f>SUM(G1893/12*11)</f>
        <v>401652.94179999991</v>
      </c>
      <c r="G1893" s="70">
        <v>438166.84559999994</v>
      </c>
      <c r="H1893" s="209">
        <f>G1893/12*9</f>
        <v>328625.13419999991</v>
      </c>
      <c r="I1893" s="71">
        <f t="shared" ref="I1893:I1913" si="70">G1893+(G1893/100*1)</f>
        <v>442548.51405599993</v>
      </c>
    </row>
    <row r="1894" spans="1:9" ht="18" x14ac:dyDescent="0.4">
      <c r="A1894" s="306">
        <v>21010105</v>
      </c>
      <c r="B1894" s="269"/>
      <c r="C1894" s="15"/>
      <c r="D1894" s="91"/>
      <c r="E1894" s="92" t="s">
        <v>169</v>
      </c>
      <c r="F1894" s="71"/>
      <c r="G1894" s="70">
        <v>0</v>
      </c>
      <c r="H1894" s="70"/>
      <c r="I1894" s="71">
        <v>3</v>
      </c>
    </row>
    <row r="1895" spans="1:9" ht="18" x14ac:dyDescent="0.4">
      <c r="A1895" s="210">
        <v>21010106</v>
      </c>
      <c r="B1895" s="269"/>
      <c r="C1895" s="15"/>
      <c r="D1895" s="91"/>
      <c r="E1895" s="92" t="s">
        <v>170</v>
      </c>
      <c r="F1895" s="71"/>
      <c r="G1895" s="70">
        <v>0</v>
      </c>
      <c r="H1895" s="70"/>
      <c r="I1895" s="71">
        <f t="shared" si="70"/>
        <v>0</v>
      </c>
    </row>
    <row r="1896" spans="1:9" ht="18" x14ac:dyDescent="0.4">
      <c r="A1896" s="231"/>
      <c r="B1896" s="269"/>
      <c r="C1896" s="15"/>
      <c r="D1896" s="91"/>
      <c r="E1896" s="129" t="s">
        <v>680</v>
      </c>
      <c r="F1896" s="71">
        <v>0</v>
      </c>
      <c r="G1896" s="70">
        <v>1077503.83</v>
      </c>
      <c r="H1896" s="70">
        <v>0</v>
      </c>
      <c r="I1896" s="755">
        <v>2400000</v>
      </c>
    </row>
    <row r="1897" spans="1:9" ht="18" x14ac:dyDescent="0.4">
      <c r="A1897" s="305">
        <v>21020300</v>
      </c>
      <c r="B1897" s="207"/>
      <c r="C1897" s="14"/>
      <c r="D1897" s="207"/>
      <c r="E1897" s="84" t="s">
        <v>192</v>
      </c>
      <c r="F1897" s="71"/>
      <c r="G1897" s="70">
        <v>0</v>
      </c>
      <c r="H1897" s="70"/>
      <c r="I1897" s="71">
        <f t="shared" si="70"/>
        <v>0</v>
      </c>
    </row>
    <row r="1898" spans="1:9" ht="20.25" customHeight="1" x14ac:dyDescent="0.4">
      <c r="A1898" s="306">
        <v>21020301</v>
      </c>
      <c r="B1898" s="269"/>
      <c r="C1898" s="15"/>
      <c r="D1898" s="91"/>
      <c r="E1898" s="129" t="s">
        <v>177</v>
      </c>
      <c r="F1898" s="71">
        <f t="shared" ref="F1898:F1901" si="71">SUM(G1898/12*11)</f>
        <v>239095.31029999987</v>
      </c>
      <c r="G1898" s="70">
        <v>260831.24759999986</v>
      </c>
      <c r="H1898" s="209">
        <f t="shared" ref="H1898:H1903" si="72">G1898/12*9</f>
        <v>195623.43569999989</v>
      </c>
      <c r="I1898" s="71">
        <f t="shared" si="70"/>
        <v>263439.56007599988</v>
      </c>
    </row>
    <row r="1899" spans="1:9" ht="18" x14ac:dyDescent="0.4">
      <c r="A1899" s="306">
        <v>21020302</v>
      </c>
      <c r="B1899" s="269"/>
      <c r="C1899" s="15"/>
      <c r="D1899" s="91"/>
      <c r="E1899" s="129" t="s">
        <v>178</v>
      </c>
      <c r="F1899" s="71">
        <f t="shared" si="71"/>
        <v>136625.89159999994</v>
      </c>
      <c r="G1899" s="70">
        <v>149046.42719999995</v>
      </c>
      <c r="H1899" s="209">
        <f t="shared" si="72"/>
        <v>111784.82039999997</v>
      </c>
      <c r="I1899" s="71">
        <f t="shared" si="70"/>
        <v>150536.89147199996</v>
      </c>
    </row>
    <row r="1900" spans="1:9" ht="18" x14ac:dyDescent="0.4">
      <c r="A1900" s="306">
        <v>21020303</v>
      </c>
      <c r="B1900" s="269"/>
      <c r="C1900" s="15"/>
      <c r="D1900" s="91"/>
      <c r="E1900" s="129" t="s">
        <v>179</v>
      </c>
      <c r="F1900" s="71">
        <f t="shared" si="71"/>
        <v>7999.1999999999989</v>
      </c>
      <c r="G1900" s="70">
        <v>8726.4</v>
      </c>
      <c r="H1900" s="209">
        <f t="shared" si="72"/>
        <v>6544.7999999999993</v>
      </c>
      <c r="I1900" s="71">
        <f t="shared" si="70"/>
        <v>8813.6639999999989</v>
      </c>
    </row>
    <row r="1901" spans="1:9" ht="18" x14ac:dyDescent="0.4">
      <c r="A1901" s="306">
        <v>21020304</v>
      </c>
      <c r="B1901" s="269"/>
      <c r="C1901" s="15"/>
      <c r="D1901" s="91"/>
      <c r="E1901" s="129" t="s">
        <v>180</v>
      </c>
      <c r="F1901" s="71">
        <f t="shared" si="71"/>
        <v>34156.472899999986</v>
      </c>
      <c r="G1901" s="70">
        <v>37261.606799999987</v>
      </c>
      <c r="H1901" s="209">
        <f t="shared" si="72"/>
        <v>27946.205099999992</v>
      </c>
      <c r="I1901" s="71">
        <f t="shared" si="70"/>
        <v>37634.22286799999</v>
      </c>
    </row>
    <row r="1902" spans="1:9" ht="18" x14ac:dyDescent="0.4">
      <c r="A1902" s="306">
        <v>21020312</v>
      </c>
      <c r="B1902" s="269"/>
      <c r="C1902" s="15"/>
      <c r="D1902" s="91"/>
      <c r="E1902" s="129" t="s">
        <v>183</v>
      </c>
      <c r="F1902" s="71"/>
      <c r="G1902" s="70">
        <v>0</v>
      </c>
      <c r="H1902" s="209">
        <f t="shared" si="72"/>
        <v>0</v>
      </c>
      <c r="I1902" s="71">
        <f t="shared" si="70"/>
        <v>0</v>
      </c>
    </row>
    <row r="1903" spans="1:9" ht="18" x14ac:dyDescent="0.4">
      <c r="A1903" s="306">
        <v>21020315</v>
      </c>
      <c r="B1903" s="269"/>
      <c r="C1903" s="15"/>
      <c r="D1903" s="91"/>
      <c r="E1903" s="129" t="s">
        <v>186</v>
      </c>
      <c r="F1903" s="71">
        <f>SUM(G1903/12*11)</f>
        <v>56376.472900000001</v>
      </c>
      <c r="G1903" s="70">
        <v>61501.606799999994</v>
      </c>
      <c r="H1903" s="209">
        <f t="shared" si="72"/>
        <v>46126.205099999999</v>
      </c>
      <c r="I1903" s="71">
        <f t="shared" si="70"/>
        <v>62116.622867999991</v>
      </c>
    </row>
    <row r="1904" spans="1:9" ht="18" x14ac:dyDescent="0.4">
      <c r="A1904" s="210">
        <v>21020314</v>
      </c>
      <c r="B1904" s="269"/>
      <c r="C1904" s="15"/>
      <c r="D1904" s="91"/>
      <c r="E1904" s="129" t="s">
        <v>517</v>
      </c>
      <c r="F1904" s="71"/>
      <c r="G1904" s="70">
        <v>0</v>
      </c>
      <c r="H1904" s="70"/>
      <c r="I1904" s="71">
        <f t="shared" si="70"/>
        <v>0</v>
      </c>
    </row>
    <row r="1905" spans="1:9" ht="18" x14ac:dyDescent="0.4">
      <c r="A1905" s="210">
        <v>21020305</v>
      </c>
      <c r="B1905" s="269"/>
      <c r="C1905" s="15"/>
      <c r="D1905" s="91"/>
      <c r="E1905" s="129" t="s">
        <v>518</v>
      </c>
      <c r="F1905" s="71"/>
      <c r="G1905" s="70">
        <v>0</v>
      </c>
      <c r="H1905" s="70"/>
      <c r="I1905" s="71">
        <f t="shared" si="70"/>
        <v>0</v>
      </c>
    </row>
    <row r="1906" spans="1:9" ht="18" x14ac:dyDescent="0.4">
      <c r="A1906" s="210">
        <v>21020306</v>
      </c>
      <c r="B1906" s="269"/>
      <c r="C1906" s="15"/>
      <c r="D1906" s="91"/>
      <c r="E1906" s="129" t="s">
        <v>519</v>
      </c>
      <c r="F1906" s="71"/>
      <c r="G1906" s="70">
        <v>0</v>
      </c>
      <c r="H1906" s="70"/>
      <c r="I1906" s="71">
        <f t="shared" si="70"/>
        <v>0</v>
      </c>
    </row>
    <row r="1907" spans="1:9" ht="18" x14ac:dyDescent="0.4">
      <c r="A1907" s="305">
        <v>21020400</v>
      </c>
      <c r="B1907" s="207"/>
      <c r="C1907" s="14"/>
      <c r="D1907" s="207"/>
      <c r="E1907" s="84" t="s">
        <v>193</v>
      </c>
      <c r="F1907" s="71"/>
      <c r="G1907" s="70">
        <v>0</v>
      </c>
      <c r="H1907" s="70"/>
      <c r="I1907" s="71">
        <f t="shared" si="70"/>
        <v>0</v>
      </c>
    </row>
    <row r="1908" spans="1:9" ht="18" x14ac:dyDescent="0.4">
      <c r="A1908" s="306">
        <v>21020401</v>
      </c>
      <c r="B1908" s="269"/>
      <c r="C1908" s="15"/>
      <c r="D1908" s="91"/>
      <c r="E1908" s="129" t="s">
        <v>177</v>
      </c>
      <c r="F1908" s="71">
        <f t="shared" ref="F1908:F1913" si="73">SUM(G1908/12*11)</f>
        <v>140578.52962999998</v>
      </c>
      <c r="G1908" s="70">
        <v>153358.39595999999</v>
      </c>
      <c r="H1908" s="209">
        <f t="shared" ref="H1908:H1913" si="74">G1908/12*9</f>
        <v>115018.79697</v>
      </c>
      <c r="I1908" s="71">
        <f t="shared" si="70"/>
        <v>154891.97991959998</v>
      </c>
    </row>
    <row r="1909" spans="1:9" ht="18" x14ac:dyDescent="0.4">
      <c r="A1909" s="306">
        <v>21020402</v>
      </c>
      <c r="B1909" s="269"/>
      <c r="C1909" s="15"/>
      <c r="D1909" s="91"/>
      <c r="E1909" s="129" t="s">
        <v>178</v>
      </c>
      <c r="F1909" s="71">
        <f t="shared" si="73"/>
        <v>80330.588360000009</v>
      </c>
      <c r="G1909" s="70">
        <v>87633.369120000003</v>
      </c>
      <c r="H1909" s="209">
        <f t="shared" si="74"/>
        <v>65725.026840000006</v>
      </c>
      <c r="I1909" s="71">
        <f t="shared" si="70"/>
        <v>88509.702811199997</v>
      </c>
    </row>
    <row r="1910" spans="1:9" ht="18" x14ac:dyDescent="0.4">
      <c r="A1910" s="306">
        <v>21020403</v>
      </c>
      <c r="B1910" s="269"/>
      <c r="C1910" s="15"/>
      <c r="D1910" s="91"/>
      <c r="E1910" s="129" t="s">
        <v>179</v>
      </c>
      <c r="F1910" s="71">
        <f t="shared" si="73"/>
        <v>6999.3000000000011</v>
      </c>
      <c r="G1910" s="70">
        <v>7635.6</v>
      </c>
      <c r="H1910" s="209">
        <f t="shared" si="74"/>
        <v>5726.7000000000007</v>
      </c>
      <c r="I1910" s="71">
        <f t="shared" si="70"/>
        <v>7711.9560000000001</v>
      </c>
    </row>
    <row r="1911" spans="1:9" ht="18" x14ac:dyDescent="0.4">
      <c r="A1911" s="306">
        <v>21020404</v>
      </c>
      <c r="B1911" s="269"/>
      <c r="C1911" s="15"/>
      <c r="D1911" s="91"/>
      <c r="E1911" s="129" t="s">
        <v>180</v>
      </c>
      <c r="F1911" s="71">
        <f t="shared" si="73"/>
        <v>20082.647090000002</v>
      </c>
      <c r="G1911" s="70">
        <v>21908.342280000001</v>
      </c>
      <c r="H1911" s="209">
        <f t="shared" si="74"/>
        <v>16431.256710000001</v>
      </c>
      <c r="I1911" s="71">
        <f t="shared" si="70"/>
        <v>22127.425702799999</v>
      </c>
    </row>
    <row r="1912" spans="1:9" ht="18" x14ac:dyDescent="0.4">
      <c r="A1912" s="306">
        <v>21020412</v>
      </c>
      <c r="B1912" s="269"/>
      <c r="C1912" s="15"/>
      <c r="D1912" s="91"/>
      <c r="E1912" s="129" t="s">
        <v>183</v>
      </c>
      <c r="F1912" s="71">
        <f t="shared" si="73"/>
        <v>0</v>
      </c>
      <c r="G1912" s="70">
        <v>0</v>
      </c>
      <c r="H1912" s="209">
        <f t="shared" si="74"/>
        <v>0</v>
      </c>
      <c r="I1912" s="71">
        <f t="shared" si="70"/>
        <v>0</v>
      </c>
    </row>
    <row r="1913" spans="1:9" ht="18" x14ac:dyDescent="0.4">
      <c r="A1913" s="306">
        <v>21020415</v>
      </c>
      <c r="B1913" s="269"/>
      <c r="C1913" s="15"/>
      <c r="D1913" s="91"/>
      <c r="E1913" s="129" t="s">
        <v>186</v>
      </c>
      <c r="F1913" s="71">
        <f t="shared" si="73"/>
        <v>42302.647089999999</v>
      </c>
      <c r="G1913" s="70">
        <v>46148.342279999997</v>
      </c>
      <c r="H1913" s="209">
        <f t="shared" si="74"/>
        <v>34611.256710000001</v>
      </c>
      <c r="I1913" s="71">
        <f t="shared" si="70"/>
        <v>46609.825702799993</v>
      </c>
    </row>
    <row r="1914" spans="1:9" ht="18" x14ac:dyDescent="0.4">
      <c r="A1914" s="305">
        <v>21020500</v>
      </c>
      <c r="B1914" s="207"/>
      <c r="C1914" s="14"/>
      <c r="D1914" s="207"/>
      <c r="E1914" s="84" t="s">
        <v>194</v>
      </c>
      <c r="F1914" s="71"/>
      <c r="G1914" s="70"/>
      <c r="H1914" s="70"/>
      <c r="I1914" s="71"/>
    </row>
    <row r="1915" spans="1:9" ht="18" x14ac:dyDescent="0.4">
      <c r="A1915" s="306">
        <v>21020501</v>
      </c>
      <c r="B1915" s="269"/>
      <c r="C1915" s="15"/>
      <c r="D1915" s="91"/>
      <c r="E1915" s="129" t="s">
        <v>177</v>
      </c>
      <c r="F1915" s="71"/>
      <c r="G1915" s="70"/>
      <c r="H1915" s="70"/>
      <c r="I1915" s="71"/>
    </row>
    <row r="1916" spans="1:9" ht="18" x14ac:dyDescent="0.4">
      <c r="A1916" s="307">
        <v>21020502</v>
      </c>
      <c r="B1916" s="269"/>
      <c r="C1916" s="17"/>
      <c r="D1916" s="91"/>
      <c r="E1916" s="129" t="s">
        <v>178</v>
      </c>
      <c r="F1916" s="71"/>
      <c r="G1916" s="70"/>
      <c r="H1916" s="70"/>
      <c r="I1916" s="71"/>
    </row>
    <row r="1917" spans="1:9" ht="18" x14ac:dyDescent="0.4">
      <c r="A1917" s="307">
        <v>21020503</v>
      </c>
      <c r="B1917" s="269"/>
      <c r="C1917" s="17"/>
      <c r="D1917" s="91"/>
      <c r="E1917" s="129" t="s">
        <v>179</v>
      </c>
      <c r="F1917" s="71"/>
      <c r="G1917" s="70"/>
      <c r="H1917" s="70"/>
      <c r="I1917" s="71"/>
    </row>
    <row r="1918" spans="1:9" ht="18" x14ac:dyDescent="0.4">
      <c r="A1918" s="307">
        <v>21020504</v>
      </c>
      <c r="B1918" s="269"/>
      <c r="C1918" s="17"/>
      <c r="D1918" s="91"/>
      <c r="E1918" s="129" t="s">
        <v>180</v>
      </c>
      <c r="F1918" s="71"/>
      <c r="G1918" s="70"/>
      <c r="H1918" s="70"/>
      <c r="I1918" s="71"/>
    </row>
    <row r="1919" spans="1:9" ht="18" x14ac:dyDescent="0.4">
      <c r="A1919" s="307">
        <v>21020512</v>
      </c>
      <c r="B1919" s="269"/>
      <c r="C1919" s="17"/>
      <c r="D1919" s="91"/>
      <c r="E1919" s="129" t="s">
        <v>183</v>
      </c>
      <c r="F1919" s="71"/>
      <c r="G1919" s="70"/>
      <c r="H1919" s="70"/>
      <c r="I1919" s="71"/>
    </row>
    <row r="1920" spans="1:9" ht="18" x14ac:dyDescent="0.4">
      <c r="A1920" s="307">
        <v>21020515</v>
      </c>
      <c r="B1920" s="269"/>
      <c r="C1920" s="17"/>
      <c r="D1920" s="91"/>
      <c r="E1920" s="129" t="s">
        <v>186</v>
      </c>
      <c r="F1920" s="71"/>
      <c r="G1920" s="70"/>
      <c r="H1920" s="70"/>
      <c r="I1920" s="71"/>
    </row>
    <row r="1921" spans="1:9" ht="18" x14ac:dyDescent="0.4">
      <c r="A1921" s="219">
        <v>22010100</v>
      </c>
      <c r="B1921" s="269"/>
      <c r="C1921" s="18"/>
      <c r="D1921" s="220"/>
      <c r="E1921" s="153" t="s">
        <v>202</v>
      </c>
      <c r="F1921" s="70"/>
      <c r="G1921" s="71"/>
      <c r="H1921" s="70"/>
      <c r="I1921" s="71"/>
    </row>
    <row r="1922" spans="1:9" ht="18" x14ac:dyDescent="0.4">
      <c r="A1922" s="768">
        <v>22010100</v>
      </c>
      <c r="B1922" s="211" t="s">
        <v>784</v>
      </c>
      <c r="C1922" s="767"/>
      <c r="D1922" s="91"/>
      <c r="E1922" s="759" t="s">
        <v>878</v>
      </c>
      <c r="F1922" s="208"/>
      <c r="G1922" s="95">
        <v>840000</v>
      </c>
      <c r="H1922" s="208">
        <v>100000</v>
      </c>
      <c r="I1922" s="95">
        <v>0</v>
      </c>
    </row>
    <row r="1923" spans="1:9" ht="18" x14ac:dyDescent="0.4">
      <c r="A1923" s="214">
        <v>21020600</v>
      </c>
      <c r="B1923" s="215"/>
      <c r="C1923" s="16"/>
      <c r="D1923" s="215"/>
      <c r="E1923" s="84" t="s">
        <v>195</v>
      </c>
      <c r="F1923" s="71"/>
      <c r="G1923" s="70"/>
      <c r="H1923" s="70"/>
      <c r="I1923" s="71"/>
    </row>
    <row r="1924" spans="1:9" ht="18" x14ac:dyDescent="0.4">
      <c r="A1924" s="276">
        <v>21020605</v>
      </c>
      <c r="B1924" s="269"/>
      <c r="C1924" s="17"/>
      <c r="D1924" s="91"/>
      <c r="E1924" s="92" t="s">
        <v>198</v>
      </c>
      <c r="F1924" s="71"/>
      <c r="G1924" s="70"/>
      <c r="H1924" s="70"/>
      <c r="I1924" s="71"/>
    </row>
    <row r="1925" spans="1:9" ht="18" x14ac:dyDescent="0.4">
      <c r="A1925" s="299">
        <v>22020000</v>
      </c>
      <c r="B1925" s="220"/>
      <c r="C1925" s="18"/>
      <c r="D1925" s="220"/>
      <c r="E1925" s="153" t="s">
        <v>203</v>
      </c>
      <c r="F1925" s="71"/>
      <c r="G1925" s="70"/>
      <c r="H1925" s="70"/>
      <c r="I1925" s="71"/>
    </row>
    <row r="1926" spans="1:9" ht="18" x14ac:dyDescent="0.4">
      <c r="A1926" s="299">
        <v>22020100</v>
      </c>
      <c r="B1926" s="220"/>
      <c r="C1926" s="18"/>
      <c r="D1926" s="220"/>
      <c r="E1926" s="153" t="s">
        <v>204</v>
      </c>
      <c r="F1926" s="71"/>
      <c r="G1926" s="70"/>
      <c r="H1926" s="70"/>
      <c r="I1926" s="71"/>
    </row>
    <row r="1927" spans="1:9" ht="18" x14ac:dyDescent="0.4">
      <c r="A1927" s="309">
        <v>22020102</v>
      </c>
      <c r="B1927" s="269"/>
      <c r="C1927" s="15"/>
      <c r="D1927" s="91"/>
      <c r="E1927" s="218" t="s">
        <v>206</v>
      </c>
      <c r="F1927" s="71"/>
      <c r="G1927" s="70"/>
      <c r="H1927" s="70"/>
      <c r="I1927" s="71"/>
    </row>
    <row r="1928" spans="1:9" ht="18" x14ac:dyDescent="0.4">
      <c r="A1928" s="299">
        <v>22021000</v>
      </c>
      <c r="B1928" s="220"/>
      <c r="C1928" s="18"/>
      <c r="D1928" s="220"/>
      <c r="E1928" s="153" t="s">
        <v>246</v>
      </c>
      <c r="F1928" s="71"/>
      <c r="G1928" s="70"/>
      <c r="H1928" s="70"/>
      <c r="I1928" s="71"/>
    </row>
    <row r="1929" spans="1:9" ht="18" x14ac:dyDescent="0.4">
      <c r="A1929" s="309">
        <v>22021014</v>
      </c>
      <c r="B1929" s="269" t="s">
        <v>644</v>
      </c>
      <c r="C1929" s="15"/>
      <c r="D1929" s="91">
        <v>31912500</v>
      </c>
      <c r="E1929" s="129" t="s">
        <v>256</v>
      </c>
      <c r="F1929" s="70">
        <v>1780000</v>
      </c>
      <c r="G1929" s="95">
        <v>3500000</v>
      </c>
      <c r="H1929" s="70"/>
      <c r="I1929" s="95">
        <v>3500000</v>
      </c>
    </row>
    <row r="1930" spans="1:9" ht="18.5" thickBot="1" x14ac:dyDescent="0.45">
      <c r="A1930" s="317">
        <v>22021017</v>
      </c>
      <c r="B1930" s="420" t="s">
        <v>644</v>
      </c>
      <c r="C1930" s="422"/>
      <c r="D1930" s="331">
        <v>31912500</v>
      </c>
      <c r="E1930" s="138" t="s">
        <v>259</v>
      </c>
      <c r="F1930" s="75">
        <v>100000</v>
      </c>
      <c r="G1930" s="105">
        <v>3000000</v>
      </c>
      <c r="H1930" s="75"/>
      <c r="I1930" s="105">
        <v>3000000</v>
      </c>
    </row>
    <row r="1931" spans="1:9" ht="18.5" thickBot="1" x14ac:dyDescent="0.45">
      <c r="A1931" s="471"/>
      <c r="B1931" s="451"/>
      <c r="C1931" s="452"/>
      <c r="D1931" s="451"/>
      <c r="E1931" s="466" t="s">
        <v>164</v>
      </c>
      <c r="F1931" s="467">
        <f>SUM(F1892:F1924)</f>
        <v>1849329.4596699993</v>
      </c>
      <c r="G1931" s="467">
        <f>SUM(G1892:G1924)</f>
        <v>3934954.1496399995</v>
      </c>
      <c r="H1931" s="467">
        <f>SUM(H1892:H1924)</f>
        <v>1613087.7397299996</v>
      </c>
      <c r="I1931" s="467">
        <f>SUM(I1892:I1924)</f>
        <v>4437627.8228364</v>
      </c>
    </row>
    <row r="1932" spans="1:9" ht="18.5" thickBot="1" x14ac:dyDescent="0.45">
      <c r="A1932" s="470"/>
      <c r="B1932" s="446"/>
      <c r="C1932" s="447"/>
      <c r="D1932" s="446"/>
      <c r="E1932" s="464" t="s">
        <v>203</v>
      </c>
      <c r="F1932" s="465">
        <f>SUM(F1927:F1930)</f>
        <v>1880000</v>
      </c>
      <c r="G1932" s="465">
        <f>SUM(G1927:G1930)</f>
        <v>6500000</v>
      </c>
      <c r="H1932" s="465">
        <f>SUM(H1927:H1930)</f>
        <v>0</v>
      </c>
      <c r="I1932" s="465">
        <f>SUM(I1927:I1930)</f>
        <v>6500000</v>
      </c>
    </row>
    <row r="1933" spans="1:9" ht="18.5" thickBot="1" x14ac:dyDescent="0.45">
      <c r="A1933" s="310"/>
      <c r="B1933" s="223"/>
      <c r="C1933" s="32"/>
      <c r="D1933" s="224"/>
      <c r="E1933" s="173" t="s">
        <v>296</v>
      </c>
      <c r="F1933" s="278">
        <f>F1931+F1932</f>
        <v>3729329.4596699993</v>
      </c>
      <c r="G1933" s="278">
        <f>G1931+G1932</f>
        <v>10434954.149639999</v>
      </c>
      <c r="H1933" s="278">
        <f>H1931+H1932</f>
        <v>1613087.7397299996</v>
      </c>
      <c r="I1933" s="278">
        <f>I1931+I1932</f>
        <v>10937627.822836399</v>
      </c>
    </row>
    <row r="1934" spans="1:9" ht="22.5" x14ac:dyDescent="0.45">
      <c r="A1934" s="918" t="s">
        <v>845</v>
      </c>
      <c r="B1934" s="919"/>
      <c r="C1934" s="919"/>
      <c r="D1934" s="919"/>
      <c r="E1934" s="919"/>
      <c r="F1934" s="919"/>
      <c r="G1934" s="919"/>
      <c r="H1934" s="919"/>
      <c r="I1934" s="920"/>
    </row>
    <row r="1935" spans="1:9" ht="18" x14ac:dyDescent="0.4">
      <c r="A1935" s="909" t="s">
        <v>485</v>
      </c>
      <c r="B1935" s="910"/>
      <c r="C1935" s="910"/>
      <c r="D1935" s="910"/>
      <c r="E1935" s="910"/>
      <c r="F1935" s="910"/>
      <c r="G1935" s="910"/>
      <c r="H1935" s="910"/>
      <c r="I1935" s="911"/>
    </row>
    <row r="1936" spans="1:9" ht="22.5" x14ac:dyDescent="0.45">
      <c r="A1936" s="912" t="s">
        <v>952</v>
      </c>
      <c r="B1936" s="913"/>
      <c r="C1936" s="913"/>
      <c r="D1936" s="913"/>
      <c r="E1936" s="913"/>
      <c r="F1936" s="913"/>
      <c r="G1936" s="913"/>
      <c r="H1936" s="913"/>
      <c r="I1936" s="914"/>
    </row>
    <row r="1937" spans="1:9" ht="20.5" thickBot="1" x14ac:dyDescent="0.45">
      <c r="A1937" s="915" t="s">
        <v>279</v>
      </c>
      <c r="B1937" s="916"/>
      <c r="C1937" s="916"/>
      <c r="D1937" s="916"/>
      <c r="E1937" s="916"/>
      <c r="F1937" s="916"/>
      <c r="G1937" s="916"/>
      <c r="H1937" s="916"/>
      <c r="I1937" s="917"/>
    </row>
    <row r="1938" spans="1:9" ht="18.75" customHeight="1" thickBot="1" x14ac:dyDescent="0.45">
      <c r="A1938" s="906" t="s">
        <v>442</v>
      </c>
      <c r="B1938" s="907"/>
      <c r="C1938" s="907"/>
      <c r="D1938" s="907"/>
      <c r="E1938" s="907"/>
      <c r="F1938" s="907"/>
      <c r="G1938" s="907"/>
      <c r="H1938" s="907"/>
      <c r="I1938" s="908"/>
    </row>
    <row r="1939" spans="1:9" ht="36.5" thickBot="1" x14ac:dyDescent="0.45">
      <c r="A1939" s="4" t="s">
        <v>463</v>
      </c>
      <c r="B1939" s="80" t="s">
        <v>456</v>
      </c>
      <c r="C1939" s="4" t="s">
        <v>452</v>
      </c>
      <c r="D1939" s="80" t="s">
        <v>455</v>
      </c>
      <c r="E1939" s="185" t="s">
        <v>1</v>
      </c>
      <c r="F1939" s="80" t="s">
        <v>853</v>
      </c>
      <c r="G1939" s="80" t="s">
        <v>883</v>
      </c>
      <c r="H1939" s="80" t="s">
        <v>884</v>
      </c>
      <c r="I1939" s="80" t="s">
        <v>957</v>
      </c>
    </row>
    <row r="1940" spans="1:9" s="175" customFormat="1" ht="18" x14ac:dyDescent="0.35">
      <c r="A1940" s="304">
        <v>20000000</v>
      </c>
      <c r="B1940" s="228"/>
      <c r="C1940" s="20"/>
      <c r="D1940" s="228"/>
      <c r="E1940" s="111" t="s">
        <v>163</v>
      </c>
      <c r="F1940" s="229"/>
      <c r="G1940" s="229"/>
      <c r="H1940" s="229"/>
      <c r="I1940" s="230"/>
    </row>
    <row r="1941" spans="1:9" ht="18" x14ac:dyDescent="0.4">
      <c r="A1941" s="305">
        <v>21000000</v>
      </c>
      <c r="B1941" s="207"/>
      <c r="C1941" s="14"/>
      <c r="D1941" s="207"/>
      <c r="E1941" s="84" t="s">
        <v>164</v>
      </c>
      <c r="F1941" s="208"/>
      <c r="G1941" s="208"/>
      <c r="H1941" s="208"/>
      <c r="I1941" s="209"/>
    </row>
    <row r="1942" spans="1:9" ht="18" x14ac:dyDescent="0.4">
      <c r="A1942" s="305">
        <v>21010000</v>
      </c>
      <c r="B1942" s="207"/>
      <c r="C1942" s="14"/>
      <c r="D1942" s="207"/>
      <c r="E1942" s="84" t="s">
        <v>165</v>
      </c>
      <c r="F1942" s="208"/>
      <c r="G1942" s="208"/>
      <c r="H1942" s="208"/>
      <c r="I1942" s="209"/>
    </row>
    <row r="1943" spans="1:9" ht="18" x14ac:dyDescent="0.4">
      <c r="A1943" s="306">
        <v>21010103</v>
      </c>
      <c r="B1943" s="269"/>
      <c r="C1943" s="15"/>
      <c r="D1943" s="91"/>
      <c r="E1943" s="92" t="s">
        <v>167</v>
      </c>
      <c r="F1943" s="70">
        <f>SUM(G1943/12*11)</f>
        <v>968126.27999999991</v>
      </c>
      <c r="G1943" s="70">
        <v>1056137.76</v>
      </c>
      <c r="H1943" s="209">
        <f>G1943/12*9</f>
        <v>792103.32</v>
      </c>
      <c r="I1943" s="71">
        <v>1056137.76</v>
      </c>
    </row>
    <row r="1944" spans="1:9" ht="18" x14ac:dyDescent="0.4">
      <c r="A1944" s="306">
        <v>21010104</v>
      </c>
      <c r="B1944" s="269"/>
      <c r="C1944" s="15"/>
      <c r="D1944" s="91"/>
      <c r="E1944" s="92" t="s">
        <v>168</v>
      </c>
      <c r="F1944" s="70">
        <f>SUM(G1944/12*11)</f>
        <v>397309.51333333337</v>
      </c>
      <c r="G1944" s="70">
        <v>433428.56</v>
      </c>
      <c r="H1944" s="209">
        <f>G1944/12*9</f>
        <v>325071.42000000004</v>
      </c>
      <c r="I1944" s="71">
        <v>433428.56</v>
      </c>
    </row>
    <row r="1945" spans="1:9" ht="18" x14ac:dyDescent="0.4">
      <c r="A1945" s="306">
        <v>21010105</v>
      </c>
      <c r="B1945" s="269"/>
      <c r="C1945" s="15"/>
      <c r="D1945" s="91"/>
      <c r="E1945" s="92" t="s">
        <v>169</v>
      </c>
      <c r="F1945" s="70"/>
      <c r="G1945" s="70"/>
      <c r="H1945" s="70"/>
      <c r="I1945" s="71"/>
    </row>
    <row r="1946" spans="1:9" ht="18" x14ac:dyDescent="0.4">
      <c r="A1946" s="210">
        <v>21010106</v>
      </c>
      <c r="B1946" s="269"/>
      <c r="C1946" s="15"/>
      <c r="D1946" s="91"/>
      <c r="E1946" s="92" t="s">
        <v>170</v>
      </c>
      <c r="F1946" s="70"/>
      <c r="G1946" s="70"/>
      <c r="H1946" s="70"/>
      <c r="I1946" s="71"/>
    </row>
    <row r="1947" spans="1:9" ht="18" x14ac:dyDescent="0.4">
      <c r="A1947" s="231"/>
      <c r="B1947" s="269"/>
      <c r="C1947" s="15"/>
      <c r="D1947" s="91"/>
      <c r="E1947" s="129" t="s">
        <v>680</v>
      </c>
      <c r="F1947" s="70">
        <v>0</v>
      </c>
      <c r="G1947" s="70">
        <v>1333204.378</v>
      </c>
      <c r="H1947" s="70">
        <v>0</v>
      </c>
      <c r="I1947" s="755">
        <v>4800000</v>
      </c>
    </row>
    <row r="1948" spans="1:9" ht="18" x14ac:dyDescent="0.4">
      <c r="A1948" s="305">
        <v>21020300</v>
      </c>
      <c r="B1948" s="207"/>
      <c r="C1948" s="14"/>
      <c r="D1948" s="207"/>
      <c r="E1948" s="84" t="s">
        <v>192</v>
      </c>
      <c r="F1948" s="70"/>
      <c r="G1948" s="70"/>
      <c r="H1948" s="70"/>
      <c r="I1948" s="71"/>
    </row>
    <row r="1949" spans="1:9" ht="18" customHeight="1" x14ac:dyDescent="0.4">
      <c r="A1949" s="306">
        <v>21020301</v>
      </c>
      <c r="B1949" s="269"/>
      <c r="C1949" s="15"/>
      <c r="D1949" s="91"/>
      <c r="E1949" s="129" t="s">
        <v>177</v>
      </c>
      <c r="F1949" s="70">
        <f t="shared" ref="F1949:F1957" si="75">SUM(G1949/12*11)</f>
        <v>338844.19799999997</v>
      </c>
      <c r="G1949" s="70">
        <v>369648.21599999996</v>
      </c>
      <c r="H1949" s="209">
        <f t="shared" ref="H1949:H1964" si="76">G1949/12*9</f>
        <v>277236.16199999995</v>
      </c>
      <c r="I1949" s="71">
        <v>369648.21599999996</v>
      </c>
    </row>
    <row r="1950" spans="1:9" ht="18" x14ac:dyDescent="0.4">
      <c r="A1950" s="306">
        <v>21020302</v>
      </c>
      <c r="B1950" s="269"/>
      <c r="C1950" s="15"/>
      <c r="D1950" s="91"/>
      <c r="E1950" s="129" t="s">
        <v>178</v>
      </c>
      <c r="F1950" s="70">
        <f t="shared" si="75"/>
        <v>193625.25599999999</v>
      </c>
      <c r="G1950" s="70">
        <v>211227.55199999997</v>
      </c>
      <c r="H1950" s="209">
        <f t="shared" si="76"/>
        <v>158420.66399999999</v>
      </c>
      <c r="I1950" s="71">
        <v>211227.55199999997</v>
      </c>
    </row>
    <row r="1951" spans="1:9" ht="18" x14ac:dyDescent="0.4">
      <c r="A1951" s="306">
        <v>21020303</v>
      </c>
      <c r="B1951" s="269"/>
      <c r="C1951" s="15"/>
      <c r="D1951" s="91"/>
      <c r="E1951" s="129" t="s">
        <v>179</v>
      </c>
      <c r="F1951" s="70">
        <f t="shared" si="75"/>
        <v>8910</v>
      </c>
      <c r="G1951" s="70">
        <v>9720</v>
      </c>
      <c r="H1951" s="209">
        <f t="shared" si="76"/>
        <v>7290</v>
      </c>
      <c r="I1951" s="71">
        <v>9720</v>
      </c>
    </row>
    <row r="1952" spans="1:9" ht="18" x14ac:dyDescent="0.4">
      <c r="A1952" s="306">
        <v>21020304</v>
      </c>
      <c r="B1952" s="269"/>
      <c r="C1952" s="15"/>
      <c r="D1952" s="91"/>
      <c r="E1952" s="129" t="s">
        <v>180</v>
      </c>
      <c r="F1952" s="70">
        <f t="shared" si="75"/>
        <v>48406.313999999998</v>
      </c>
      <c r="G1952" s="70">
        <v>52806.887999999992</v>
      </c>
      <c r="H1952" s="209">
        <f t="shared" si="76"/>
        <v>39605.165999999997</v>
      </c>
      <c r="I1952" s="71">
        <v>52806.887999999992</v>
      </c>
    </row>
    <row r="1953" spans="1:9" ht="18" x14ac:dyDescent="0.4">
      <c r="A1953" s="306">
        <v>21020312</v>
      </c>
      <c r="B1953" s="269"/>
      <c r="C1953" s="15"/>
      <c r="D1953" s="91"/>
      <c r="E1953" s="129" t="s">
        <v>183</v>
      </c>
      <c r="F1953" s="70">
        <f t="shared" si="75"/>
        <v>70406.313999999998</v>
      </c>
      <c r="G1953" s="70">
        <v>76806.887999999992</v>
      </c>
      <c r="H1953" s="209">
        <f t="shared" si="76"/>
        <v>57605.165999999997</v>
      </c>
      <c r="I1953" s="71">
        <v>76806.887999999992</v>
      </c>
    </row>
    <row r="1954" spans="1:9" ht="18" x14ac:dyDescent="0.4">
      <c r="A1954" s="306">
        <v>21020315</v>
      </c>
      <c r="B1954" s="269"/>
      <c r="C1954" s="15"/>
      <c r="D1954" s="91"/>
      <c r="E1954" s="129" t="s">
        <v>186</v>
      </c>
      <c r="F1954" s="70">
        <f t="shared" si="75"/>
        <v>6930</v>
      </c>
      <c r="G1954" s="70">
        <v>7560</v>
      </c>
      <c r="H1954" s="209">
        <f t="shared" si="76"/>
        <v>5670</v>
      </c>
      <c r="I1954" s="71">
        <v>7560</v>
      </c>
    </row>
    <row r="1955" spans="1:9" ht="18" x14ac:dyDescent="0.4">
      <c r="A1955" s="210">
        <v>21020314</v>
      </c>
      <c r="B1955" s="269"/>
      <c r="C1955" s="15"/>
      <c r="D1955" s="91"/>
      <c r="E1955" s="129" t="s">
        <v>517</v>
      </c>
      <c r="F1955" s="70">
        <f t="shared" si="75"/>
        <v>126159.99000000002</v>
      </c>
      <c r="G1955" s="70">
        <v>137629.08000000002</v>
      </c>
      <c r="H1955" s="209">
        <f t="shared" si="76"/>
        <v>103221.81000000001</v>
      </c>
      <c r="I1955" s="71">
        <v>137629.08000000002</v>
      </c>
    </row>
    <row r="1956" spans="1:9" ht="18" x14ac:dyDescent="0.4">
      <c r="A1956" s="210">
        <v>21020305</v>
      </c>
      <c r="B1956" s="269"/>
      <c r="C1956" s="15"/>
      <c r="D1956" s="91"/>
      <c r="E1956" s="129" t="s">
        <v>518</v>
      </c>
      <c r="F1956" s="70">
        <f t="shared" si="75"/>
        <v>0</v>
      </c>
      <c r="G1956" s="70"/>
      <c r="H1956" s="209">
        <f t="shared" si="76"/>
        <v>0</v>
      </c>
      <c r="I1956" s="71"/>
    </row>
    <row r="1957" spans="1:9" ht="18" x14ac:dyDescent="0.4">
      <c r="A1957" s="210">
        <v>21020306</v>
      </c>
      <c r="B1957" s="269"/>
      <c r="C1957" s="15"/>
      <c r="D1957" s="91"/>
      <c r="E1957" s="129" t="s">
        <v>519</v>
      </c>
      <c r="F1957" s="70">
        <f t="shared" si="75"/>
        <v>0</v>
      </c>
      <c r="G1957" s="70"/>
      <c r="H1957" s="209">
        <f t="shared" si="76"/>
        <v>0</v>
      </c>
      <c r="I1957" s="71"/>
    </row>
    <row r="1958" spans="1:9" ht="18" x14ac:dyDescent="0.4">
      <c r="A1958" s="305">
        <v>21020400</v>
      </c>
      <c r="B1958" s="207"/>
      <c r="C1958" s="14"/>
      <c r="D1958" s="207"/>
      <c r="E1958" s="84" t="s">
        <v>193</v>
      </c>
      <c r="F1958" s="70"/>
      <c r="G1958" s="70"/>
      <c r="H1958" s="209">
        <f t="shared" si="76"/>
        <v>0</v>
      </c>
      <c r="I1958" s="71"/>
    </row>
    <row r="1959" spans="1:9" ht="18" x14ac:dyDescent="0.4">
      <c r="A1959" s="306">
        <v>21020401</v>
      </c>
      <c r="B1959" s="269"/>
      <c r="C1959" s="15"/>
      <c r="D1959" s="91"/>
      <c r="E1959" s="129" t="s">
        <v>177</v>
      </c>
      <c r="F1959" s="70">
        <f t="shared" ref="F1959:F1964" si="77">SUM(G1959/12*11)</f>
        <v>139186.663</v>
      </c>
      <c r="G1959" s="70">
        <v>151839.99599999998</v>
      </c>
      <c r="H1959" s="209">
        <f t="shared" si="76"/>
        <v>113879.99699999999</v>
      </c>
      <c r="I1959" s="71">
        <v>151839.99599999998</v>
      </c>
    </row>
    <row r="1960" spans="1:9" ht="18" x14ac:dyDescent="0.4">
      <c r="A1960" s="306">
        <v>21020402</v>
      </c>
      <c r="B1960" s="269"/>
      <c r="C1960" s="15"/>
      <c r="D1960" s="91"/>
      <c r="E1960" s="129" t="s">
        <v>178</v>
      </c>
      <c r="F1960" s="70">
        <f t="shared" si="77"/>
        <v>79535.23599999999</v>
      </c>
      <c r="G1960" s="70">
        <v>86765.712</v>
      </c>
      <c r="H1960" s="209">
        <f t="shared" si="76"/>
        <v>65074.284</v>
      </c>
      <c r="I1960" s="71">
        <v>86765.712</v>
      </c>
    </row>
    <row r="1961" spans="1:9" ht="18" x14ac:dyDescent="0.4">
      <c r="A1961" s="306">
        <v>21020403</v>
      </c>
      <c r="B1961" s="269"/>
      <c r="C1961" s="15"/>
      <c r="D1961" s="91"/>
      <c r="E1961" s="129" t="s">
        <v>179</v>
      </c>
      <c r="F1961" s="70">
        <f t="shared" si="77"/>
        <v>6930</v>
      </c>
      <c r="G1961" s="70">
        <v>7560</v>
      </c>
      <c r="H1961" s="209">
        <f t="shared" si="76"/>
        <v>5670</v>
      </c>
      <c r="I1961" s="71">
        <v>7560</v>
      </c>
    </row>
    <row r="1962" spans="1:9" ht="18" x14ac:dyDescent="0.4">
      <c r="A1962" s="306">
        <v>21020404</v>
      </c>
      <c r="B1962" s="269"/>
      <c r="C1962" s="15"/>
      <c r="D1962" s="91"/>
      <c r="E1962" s="129" t="s">
        <v>180</v>
      </c>
      <c r="F1962" s="70">
        <f t="shared" si="77"/>
        <v>19883.808999999997</v>
      </c>
      <c r="G1962" s="70">
        <v>21691.428</v>
      </c>
      <c r="H1962" s="209">
        <f t="shared" si="76"/>
        <v>16268.571</v>
      </c>
      <c r="I1962" s="71">
        <v>21691.428</v>
      </c>
    </row>
    <row r="1963" spans="1:9" ht="18" x14ac:dyDescent="0.4">
      <c r="A1963" s="306">
        <v>21020412</v>
      </c>
      <c r="B1963" s="269"/>
      <c r="C1963" s="15"/>
      <c r="D1963" s="91"/>
      <c r="E1963" s="129" t="s">
        <v>183</v>
      </c>
      <c r="F1963" s="70">
        <f t="shared" si="77"/>
        <v>0</v>
      </c>
      <c r="G1963" s="70"/>
      <c r="H1963" s="209">
        <f t="shared" si="76"/>
        <v>0</v>
      </c>
      <c r="I1963" s="71"/>
    </row>
    <row r="1964" spans="1:9" ht="18" x14ac:dyDescent="0.4">
      <c r="A1964" s="306">
        <v>21020415</v>
      </c>
      <c r="B1964" s="269"/>
      <c r="C1964" s="15"/>
      <c r="D1964" s="91"/>
      <c r="E1964" s="129" t="s">
        <v>186</v>
      </c>
      <c r="F1964" s="70">
        <f t="shared" si="77"/>
        <v>41883.809000000001</v>
      </c>
      <c r="G1964" s="70">
        <v>45691.428</v>
      </c>
      <c r="H1964" s="209">
        <f t="shared" si="76"/>
        <v>34268.571000000004</v>
      </c>
      <c r="I1964" s="71">
        <v>45691.428</v>
      </c>
    </row>
    <row r="1965" spans="1:9" ht="18" x14ac:dyDescent="0.4">
      <c r="A1965" s="305">
        <v>21020500</v>
      </c>
      <c r="B1965" s="207"/>
      <c r="C1965" s="14"/>
      <c r="D1965" s="207"/>
      <c r="E1965" s="84" t="s">
        <v>194</v>
      </c>
      <c r="F1965" s="70"/>
      <c r="G1965" s="70"/>
      <c r="H1965" s="70"/>
      <c r="I1965" s="71"/>
    </row>
    <row r="1966" spans="1:9" ht="18" x14ac:dyDescent="0.4">
      <c r="A1966" s="306">
        <v>21020501</v>
      </c>
      <c r="B1966" s="269"/>
      <c r="C1966" s="15"/>
      <c r="D1966" s="91"/>
      <c r="E1966" s="129" t="s">
        <v>177</v>
      </c>
      <c r="F1966" s="70"/>
      <c r="G1966" s="70"/>
      <c r="H1966" s="70"/>
      <c r="I1966" s="71"/>
    </row>
    <row r="1967" spans="1:9" ht="18" x14ac:dyDescent="0.4">
      <c r="A1967" s="307">
        <v>21020502</v>
      </c>
      <c r="B1967" s="269"/>
      <c r="C1967" s="17"/>
      <c r="D1967" s="91"/>
      <c r="E1967" s="129" t="s">
        <v>178</v>
      </c>
      <c r="F1967" s="70"/>
      <c r="G1967" s="70"/>
      <c r="H1967" s="70"/>
      <c r="I1967" s="71"/>
    </row>
    <row r="1968" spans="1:9" ht="18" x14ac:dyDescent="0.4">
      <c r="A1968" s="307">
        <v>21020503</v>
      </c>
      <c r="B1968" s="269"/>
      <c r="C1968" s="17"/>
      <c r="D1968" s="91"/>
      <c r="E1968" s="129" t="s">
        <v>179</v>
      </c>
      <c r="F1968" s="70"/>
      <c r="G1968" s="70"/>
      <c r="H1968" s="70"/>
      <c r="I1968" s="71"/>
    </row>
    <row r="1969" spans="1:9" ht="18" x14ac:dyDescent="0.4">
      <c r="A1969" s="307">
        <v>21020504</v>
      </c>
      <c r="B1969" s="269"/>
      <c r="C1969" s="17"/>
      <c r="D1969" s="91"/>
      <c r="E1969" s="129" t="s">
        <v>180</v>
      </c>
      <c r="F1969" s="70"/>
      <c r="G1969" s="70"/>
      <c r="H1969" s="70"/>
      <c r="I1969" s="71"/>
    </row>
    <row r="1970" spans="1:9" ht="18" x14ac:dyDescent="0.4">
      <c r="A1970" s="307">
        <v>21020512</v>
      </c>
      <c r="B1970" s="269"/>
      <c r="C1970" s="17"/>
      <c r="D1970" s="91"/>
      <c r="E1970" s="129" t="s">
        <v>183</v>
      </c>
      <c r="F1970" s="70"/>
      <c r="G1970" s="70"/>
      <c r="H1970" s="70"/>
      <c r="I1970" s="70"/>
    </row>
    <row r="1971" spans="1:9" ht="18" x14ac:dyDescent="0.4">
      <c r="A1971" s="307">
        <v>21020515</v>
      </c>
      <c r="B1971" s="269"/>
      <c r="C1971" s="17"/>
      <c r="D1971" s="91"/>
      <c r="E1971" s="129" t="s">
        <v>186</v>
      </c>
      <c r="F1971" s="70"/>
      <c r="G1971" s="70"/>
      <c r="H1971" s="70"/>
      <c r="I1971" s="70"/>
    </row>
    <row r="1972" spans="1:9" ht="18" x14ac:dyDescent="0.4">
      <c r="A1972" s="219">
        <v>22010100</v>
      </c>
      <c r="B1972" s="269"/>
      <c r="C1972" s="18"/>
      <c r="D1972" s="220"/>
      <c r="E1972" s="153" t="s">
        <v>202</v>
      </c>
      <c r="F1972" s="70"/>
      <c r="G1972" s="71"/>
      <c r="H1972" s="70"/>
      <c r="I1972" s="71"/>
    </row>
    <row r="1973" spans="1:9" ht="18" x14ac:dyDescent="0.4">
      <c r="A1973" s="720">
        <v>22010100</v>
      </c>
      <c r="B1973" s="721" t="s">
        <v>784</v>
      </c>
      <c r="C1973" s="50"/>
      <c r="D1973" s="626"/>
      <c r="E1973" s="725" t="s">
        <v>878</v>
      </c>
      <c r="F1973" s="723"/>
      <c r="G1973" s="95">
        <v>1260000</v>
      </c>
      <c r="H1973" s="208">
        <v>200000</v>
      </c>
      <c r="I1973" s="774">
        <v>0</v>
      </c>
    </row>
    <row r="1974" spans="1:9" ht="18" x14ac:dyDescent="0.4">
      <c r="A1974" s="214">
        <v>21020600</v>
      </c>
      <c r="B1974" s="215"/>
      <c r="C1974" s="16"/>
      <c r="D1974" s="215"/>
      <c r="E1974" s="84" t="s">
        <v>195</v>
      </c>
      <c r="F1974" s="70"/>
      <c r="G1974" s="70"/>
      <c r="H1974" s="70"/>
      <c r="I1974" s="70"/>
    </row>
    <row r="1975" spans="1:9" ht="18" x14ac:dyDescent="0.4">
      <c r="A1975" s="276">
        <v>21020605</v>
      </c>
      <c r="B1975" s="269" t="s">
        <v>644</v>
      </c>
      <c r="C1975" s="15"/>
      <c r="D1975" s="91">
        <v>31912500</v>
      </c>
      <c r="E1975" s="92" t="s">
        <v>198</v>
      </c>
      <c r="F1975" s="70"/>
      <c r="G1975" s="70"/>
      <c r="H1975" s="70"/>
      <c r="I1975" s="70"/>
    </row>
    <row r="1976" spans="1:9" ht="18" x14ac:dyDescent="0.4">
      <c r="A1976" s="299">
        <v>22020000</v>
      </c>
      <c r="B1976" s="220"/>
      <c r="C1976" s="18"/>
      <c r="D1976" s="220"/>
      <c r="E1976" s="153" t="s">
        <v>203</v>
      </c>
      <c r="F1976" s="70"/>
      <c r="G1976" s="70"/>
      <c r="H1976" s="70"/>
      <c r="I1976" s="70"/>
    </row>
    <row r="1977" spans="1:9" ht="18" x14ac:dyDescent="0.4">
      <c r="A1977" s="299">
        <v>22020100</v>
      </c>
      <c r="B1977" s="220"/>
      <c r="C1977" s="18"/>
      <c r="D1977" s="220"/>
      <c r="E1977" s="153" t="s">
        <v>204</v>
      </c>
      <c r="F1977" s="70"/>
      <c r="G1977" s="70"/>
      <c r="H1977" s="70"/>
      <c r="I1977" s="70"/>
    </row>
    <row r="1978" spans="1:9" ht="18" x14ac:dyDescent="0.4">
      <c r="A1978" s="37">
        <v>22020101</v>
      </c>
      <c r="B1978" s="269"/>
      <c r="C1978" s="37"/>
      <c r="D1978" s="180"/>
      <c r="E1978" s="290" t="s">
        <v>205</v>
      </c>
      <c r="F1978" s="179"/>
      <c r="G1978" s="70"/>
      <c r="H1978" s="179"/>
      <c r="I1978" s="70"/>
    </row>
    <row r="1979" spans="1:9" ht="18" x14ac:dyDescent="0.4">
      <c r="A1979" s="37">
        <v>22020102</v>
      </c>
      <c r="B1979" s="269"/>
      <c r="C1979" s="37"/>
      <c r="D1979" s="180"/>
      <c r="E1979" s="290" t="s">
        <v>206</v>
      </c>
      <c r="F1979" s="179"/>
      <c r="G1979" s="70"/>
      <c r="H1979" s="179"/>
      <c r="I1979" s="70"/>
    </row>
    <row r="1980" spans="1:9" ht="18" x14ac:dyDescent="0.4">
      <c r="A1980" s="37">
        <v>22020103</v>
      </c>
      <c r="B1980" s="269"/>
      <c r="C1980" s="37"/>
      <c r="D1980" s="180"/>
      <c r="E1980" s="290" t="s">
        <v>207</v>
      </c>
      <c r="F1980" s="179"/>
      <c r="G1980" s="70"/>
      <c r="H1980" s="179"/>
      <c r="I1980" s="70"/>
    </row>
    <row r="1981" spans="1:9" ht="18" x14ac:dyDescent="0.4">
      <c r="A1981" s="37">
        <v>22020104</v>
      </c>
      <c r="B1981" s="269"/>
      <c r="C1981" s="15"/>
      <c r="D1981" s="91"/>
      <c r="E1981" s="290" t="s">
        <v>208</v>
      </c>
      <c r="F1981" s="70"/>
      <c r="G1981" s="254"/>
      <c r="H1981" s="70"/>
      <c r="I1981" s="254"/>
    </row>
    <row r="1982" spans="1:9" ht="18" x14ac:dyDescent="0.4">
      <c r="A1982" s="299" t="s">
        <v>536</v>
      </c>
      <c r="B1982" s="220"/>
      <c r="C1982" s="18"/>
      <c r="D1982" s="220"/>
      <c r="E1982" s="221" t="s">
        <v>246</v>
      </c>
      <c r="F1982" s="70"/>
      <c r="G1982" s="254"/>
      <c r="H1982" s="70"/>
      <c r="I1982" s="254"/>
    </row>
    <row r="1983" spans="1:9" s="197" customFormat="1" ht="18" x14ac:dyDescent="0.4">
      <c r="A1983" s="309" t="s">
        <v>537</v>
      </c>
      <c r="B1983" s="269" t="s">
        <v>644</v>
      </c>
      <c r="C1983" s="15"/>
      <c r="D1983" s="91">
        <v>31912500</v>
      </c>
      <c r="E1983" s="218" t="s">
        <v>247</v>
      </c>
      <c r="F1983" s="70"/>
      <c r="G1983" s="95"/>
      <c r="H1983" s="70"/>
      <c r="I1983" s="95"/>
    </row>
    <row r="1984" spans="1:9" ht="36" x14ac:dyDescent="0.4">
      <c r="A1984" s="852">
        <v>22021017</v>
      </c>
      <c r="B1984" s="853"/>
      <c r="C1984" s="854"/>
      <c r="D1984" s="855"/>
      <c r="E1984" s="856" t="s">
        <v>949</v>
      </c>
      <c r="F1984" s="94">
        <v>3824050</v>
      </c>
      <c r="G1984" s="95">
        <v>15000000</v>
      </c>
      <c r="H1984" s="94">
        <v>450000</v>
      </c>
      <c r="I1984" s="851">
        <v>15000000</v>
      </c>
    </row>
    <row r="1985" spans="1:9" ht="18" x14ac:dyDescent="0.4">
      <c r="A1985" s="257">
        <v>220207</v>
      </c>
      <c r="B1985" s="292"/>
      <c r="C1985" s="38"/>
      <c r="D1985" s="179"/>
      <c r="E1985" s="258" t="s">
        <v>708</v>
      </c>
      <c r="F1985" s="70"/>
      <c r="G1985" s="95"/>
      <c r="H1985" s="70"/>
      <c r="I1985" s="95"/>
    </row>
    <row r="1986" spans="1:9" ht="18.5" thickBot="1" x14ac:dyDescent="0.45">
      <c r="A1986" s="490">
        <v>22020710</v>
      </c>
      <c r="B1986" s="420" t="s">
        <v>644</v>
      </c>
      <c r="C1986" s="422"/>
      <c r="D1986" s="331">
        <v>31912500</v>
      </c>
      <c r="E1986" s="418" t="s">
        <v>913</v>
      </c>
      <c r="F1986" s="75">
        <v>6700000</v>
      </c>
      <c r="G1986" s="105">
        <v>40000000</v>
      </c>
      <c r="H1986" s="75">
        <v>14182000</v>
      </c>
      <c r="I1986" s="105">
        <v>30000000</v>
      </c>
    </row>
    <row r="1987" spans="1:9" ht="18.5" thickBot="1" x14ac:dyDescent="0.45">
      <c r="A1987" s="471"/>
      <c r="B1987" s="451"/>
      <c r="C1987" s="452"/>
      <c r="D1987" s="494"/>
      <c r="E1987" s="495" t="s">
        <v>164</v>
      </c>
      <c r="F1987" s="467">
        <f>SUM(F1943:F1975)</f>
        <v>2446137.3823333336</v>
      </c>
      <c r="G1987" s="467">
        <f>SUM(G1943:G1975)</f>
        <v>5261717.885999999</v>
      </c>
      <c r="H1987" s="467">
        <f>SUM(H1943:H1975)</f>
        <v>2201385.1310000001</v>
      </c>
      <c r="I1987" s="467">
        <f>SUM(I1943:I1975)</f>
        <v>7468513.5080000022</v>
      </c>
    </row>
    <row r="1988" spans="1:9" ht="18.5" thickBot="1" x14ac:dyDescent="0.45">
      <c r="A1988" s="470"/>
      <c r="B1988" s="446"/>
      <c r="C1988" s="447"/>
      <c r="D1988" s="491"/>
      <c r="E1988" s="492" t="s">
        <v>203</v>
      </c>
      <c r="F1988" s="493">
        <f>SUM(F1978:F1986)</f>
        <v>10524050</v>
      </c>
      <c r="G1988" s="493">
        <f>SUM(G1978:G1986)</f>
        <v>55000000</v>
      </c>
      <c r="H1988" s="493">
        <f>SUM(H1978:H1986)</f>
        <v>14632000</v>
      </c>
      <c r="I1988" s="493">
        <f>SUM(I1978:I1986)</f>
        <v>45000000</v>
      </c>
    </row>
    <row r="1989" spans="1:9" ht="18.5" thickBot="1" x14ac:dyDescent="0.45">
      <c r="A1989" s="24"/>
      <c r="B1989" s="250"/>
      <c r="C1989" s="24"/>
      <c r="D1989" s="250"/>
      <c r="E1989" s="173" t="s">
        <v>296</v>
      </c>
      <c r="F1989" s="182">
        <f>F1987+F1988</f>
        <v>12970187.382333335</v>
      </c>
      <c r="G1989" s="182">
        <f>G1987+G1988</f>
        <v>60261717.886</v>
      </c>
      <c r="H1989" s="182">
        <f>H1987+H1988</f>
        <v>16833385.131000001</v>
      </c>
      <c r="I1989" s="182">
        <f>I1987+I1988</f>
        <v>52468513.508000001</v>
      </c>
    </row>
    <row r="1990" spans="1:9" ht="22.5" x14ac:dyDescent="0.45">
      <c r="A1990" s="918" t="s">
        <v>845</v>
      </c>
      <c r="B1990" s="919"/>
      <c r="C1990" s="919"/>
      <c r="D1990" s="919"/>
      <c r="E1990" s="919"/>
      <c r="F1990" s="919"/>
      <c r="G1990" s="919"/>
      <c r="H1990" s="919"/>
      <c r="I1990" s="920"/>
    </row>
    <row r="1991" spans="1:9" ht="18" x14ac:dyDescent="0.4">
      <c r="A1991" s="909" t="s">
        <v>485</v>
      </c>
      <c r="B1991" s="910"/>
      <c r="C1991" s="910"/>
      <c r="D1991" s="910"/>
      <c r="E1991" s="910"/>
      <c r="F1991" s="910"/>
      <c r="G1991" s="910"/>
      <c r="H1991" s="910"/>
      <c r="I1991" s="911"/>
    </row>
    <row r="1992" spans="1:9" ht="22.5" x14ac:dyDescent="0.45">
      <c r="A1992" s="912" t="s">
        <v>952</v>
      </c>
      <c r="B1992" s="913"/>
      <c r="C1992" s="913"/>
      <c r="D1992" s="913"/>
      <c r="E1992" s="913"/>
      <c r="F1992" s="913"/>
      <c r="G1992" s="913"/>
      <c r="H1992" s="913"/>
      <c r="I1992" s="914"/>
    </row>
    <row r="1993" spans="1:9" ht="21.75" customHeight="1" thickBot="1" x14ac:dyDescent="0.45">
      <c r="A1993" s="915" t="s">
        <v>279</v>
      </c>
      <c r="B1993" s="916"/>
      <c r="C1993" s="916"/>
      <c r="D1993" s="916"/>
      <c r="E1993" s="916"/>
      <c r="F1993" s="916"/>
      <c r="G1993" s="916"/>
      <c r="H1993" s="916"/>
      <c r="I1993" s="917"/>
    </row>
    <row r="1994" spans="1:9" ht="18.75" customHeight="1" thickBot="1" x14ac:dyDescent="0.45">
      <c r="A1994" s="927" t="s">
        <v>459</v>
      </c>
      <c r="B1994" s="928"/>
      <c r="C1994" s="928"/>
      <c r="D1994" s="928"/>
      <c r="E1994" s="928"/>
      <c r="F1994" s="928"/>
      <c r="G1994" s="928"/>
      <c r="H1994" s="928"/>
      <c r="I1994" s="929"/>
    </row>
    <row r="1995" spans="1:9" ht="36.5" thickBot="1" x14ac:dyDescent="0.45">
      <c r="A1995" s="4" t="s">
        <v>692</v>
      </c>
      <c r="B1995" s="80" t="s">
        <v>456</v>
      </c>
      <c r="C1995" s="4" t="s">
        <v>452</v>
      </c>
      <c r="D1995" s="80" t="s">
        <v>455</v>
      </c>
      <c r="E1995" s="185" t="s">
        <v>1</v>
      </c>
      <c r="F1995" s="80" t="s">
        <v>853</v>
      </c>
      <c r="G1995" s="80" t="s">
        <v>883</v>
      </c>
      <c r="H1995" s="80" t="s">
        <v>884</v>
      </c>
      <c r="I1995" s="80" t="s">
        <v>957</v>
      </c>
    </row>
    <row r="1996" spans="1:9" s="175" customFormat="1" ht="18" x14ac:dyDescent="0.35">
      <c r="A1996" s="298">
        <v>53500100101</v>
      </c>
      <c r="B1996" s="269" t="s">
        <v>644</v>
      </c>
      <c r="C1996" s="15"/>
      <c r="D1996" s="91">
        <v>31912500</v>
      </c>
      <c r="E1996" s="373" t="s">
        <v>370</v>
      </c>
      <c r="F1996" s="189">
        <f>F2069</f>
        <v>29389865.740000002</v>
      </c>
      <c r="G1996" s="189">
        <f>G2069</f>
        <v>85528965.356360003</v>
      </c>
      <c r="H1996" s="189">
        <f>H2069</f>
        <v>41940237.107270002</v>
      </c>
      <c r="I1996" s="189">
        <f>I2069</f>
        <v>84314465.931123599</v>
      </c>
    </row>
    <row r="1997" spans="1:9" ht="18" x14ac:dyDescent="0.4">
      <c r="A1997" s="299">
        <v>53500100102</v>
      </c>
      <c r="B1997" s="269" t="s">
        <v>644</v>
      </c>
      <c r="C1997" s="15"/>
      <c r="D1997" s="91">
        <v>31912500</v>
      </c>
      <c r="E1997" s="249" t="s">
        <v>457</v>
      </c>
      <c r="F1997" s="374">
        <f>F2127</f>
        <v>42994357.612499997</v>
      </c>
      <c r="G1997" s="374">
        <f>G2127</f>
        <v>123492671.488515</v>
      </c>
      <c r="H1997" s="374">
        <f>H2127</f>
        <v>33560523.966386251</v>
      </c>
      <c r="I1997" s="374">
        <f>I2127</f>
        <v>115354402.93540016</v>
      </c>
    </row>
    <row r="1998" spans="1:9" ht="18.5" thickBot="1" x14ac:dyDescent="0.45">
      <c r="A1998" s="299">
        <v>53500100103</v>
      </c>
      <c r="B1998" s="269" t="s">
        <v>644</v>
      </c>
      <c r="C1998" s="15"/>
      <c r="D1998" s="91">
        <v>31912500</v>
      </c>
      <c r="E1998" s="249" t="s">
        <v>458</v>
      </c>
      <c r="F1998" s="191">
        <f>F2183</f>
        <v>1009435.7475000001</v>
      </c>
      <c r="G1998" s="191">
        <f>G2183</f>
        <v>4720014.0388249997</v>
      </c>
      <c r="H1998" s="191">
        <f>H2183</f>
        <v>2562902.9116187501</v>
      </c>
      <c r="I1998" s="191">
        <f>I2183</f>
        <v>4138064.0762662501</v>
      </c>
    </row>
    <row r="1999" spans="1:9" ht="18.5" thickBot="1" x14ac:dyDescent="0.45">
      <c r="A1999" s="24"/>
      <c r="B1999" s="250"/>
      <c r="C1999" s="24"/>
      <c r="D1999" s="250"/>
      <c r="E1999" s="159" t="s">
        <v>296</v>
      </c>
      <c r="F1999" s="199">
        <f>SUM(F1996:F1998)</f>
        <v>73393659.099999994</v>
      </c>
      <c r="G1999" s="199">
        <f>SUM(G1996:G1998)</f>
        <v>213741650.88370001</v>
      </c>
      <c r="H1999" s="199">
        <f>SUM(H1996:H1998)</f>
        <v>78063663.985275015</v>
      </c>
      <c r="I1999" s="199">
        <f>SUM(I1996:I1998)</f>
        <v>203806932.94279</v>
      </c>
    </row>
    <row r="2000" spans="1:9" ht="20.25" customHeight="1" thickBot="1" x14ac:dyDescent="0.45">
      <c r="A2000" s="924" t="s">
        <v>504</v>
      </c>
      <c r="B2000" s="925"/>
      <c r="C2000" s="925"/>
      <c r="D2000" s="925"/>
      <c r="E2000" s="925"/>
      <c r="F2000" s="925"/>
      <c r="G2000" s="925"/>
      <c r="H2000" s="925"/>
      <c r="I2000" s="926"/>
    </row>
    <row r="2001" spans="1:9" ht="18" x14ac:dyDescent="0.4">
      <c r="A2001" s="18"/>
      <c r="B2001" s="220"/>
      <c r="C2001" s="18"/>
      <c r="D2001" s="408"/>
      <c r="E2001" s="413" t="s">
        <v>164</v>
      </c>
      <c r="F2001" s="414">
        <f t="shared" ref="F2001:I2002" si="78">F2067+F2125+F2181</f>
        <v>14375680.560000002</v>
      </c>
      <c r="G2001" s="414">
        <f t="shared" si="78"/>
        <v>37341650.883699998</v>
      </c>
      <c r="H2001" s="414">
        <f t="shared" si="78"/>
        <v>15527805.535275001</v>
      </c>
      <c r="I2001" s="415">
        <f t="shared" si="78"/>
        <v>26406932.942790002</v>
      </c>
    </row>
    <row r="2002" spans="1:9" ht="18.5" thickBot="1" x14ac:dyDescent="0.45">
      <c r="A2002" s="10"/>
      <c r="B2002" s="195"/>
      <c r="C2002" s="10"/>
      <c r="D2002" s="409"/>
      <c r="E2002" s="416" t="s">
        <v>203</v>
      </c>
      <c r="F2002" s="322">
        <f t="shared" si="78"/>
        <v>59017978.539999999</v>
      </c>
      <c r="G2002" s="322">
        <f t="shared" si="78"/>
        <v>176400000</v>
      </c>
      <c r="H2002" s="322">
        <f t="shared" si="78"/>
        <v>62535858.450000003</v>
      </c>
      <c r="I2002" s="417">
        <f t="shared" si="78"/>
        <v>177400000</v>
      </c>
    </row>
    <row r="2003" spans="1:9" ht="18.5" thickBot="1" x14ac:dyDescent="0.45">
      <c r="A2003" s="24"/>
      <c r="B2003" s="250"/>
      <c r="C2003" s="24"/>
      <c r="D2003" s="250"/>
      <c r="E2003" s="159" t="s">
        <v>296</v>
      </c>
      <c r="F2003" s="199">
        <f>F2001+F2002</f>
        <v>73393659.099999994</v>
      </c>
      <c r="G2003" s="199">
        <f>G2001+G2002</f>
        <v>213741650.88370001</v>
      </c>
      <c r="H2003" s="199">
        <f>H2001+H2002</f>
        <v>78063663.985275</v>
      </c>
      <c r="I2003" s="199">
        <f>I2001+I2002</f>
        <v>203806932.94279</v>
      </c>
    </row>
    <row r="2004" spans="1:9" ht="22.5" x14ac:dyDescent="0.45">
      <c r="A2004" s="918" t="s">
        <v>845</v>
      </c>
      <c r="B2004" s="919"/>
      <c r="C2004" s="919"/>
      <c r="D2004" s="919"/>
      <c r="E2004" s="919"/>
      <c r="F2004" s="919"/>
      <c r="G2004" s="919"/>
      <c r="H2004" s="919"/>
      <c r="I2004" s="920"/>
    </row>
    <row r="2005" spans="1:9" ht="18" x14ac:dyDescent="0.4">
      <c r="A2005" s="909" t="s">
        <v>485</v>
      </c>
      <c r="B2005" s="910"/>
      <c r="C2005" s="910"/>
      <c r="D2005" s="910"/>
      <c r="E2005" s="910"/>
      <c r="F2005" s="910"/>
      <c r="G2005" s="910"/>
      <c r="H2005" s="910"/>
      <c r="I2005" s="911"/>
    </row>
    <row r="2006" spans="1:9" ht="22.5" x14ac:dyDescent="0.45">
      <c r="A2006" s="912" t="s">
        <v>952</v>
      </c>
      <c r="B2006" s="913"/>
      <c r="C2006" s="913"/>
      <c r="D2006" s="913"/>
      <c r="E2006" s="913"/>
      <c r="F2006" s="913"/>
      <c r="G2006" s="913"/>
      <c r="H2006" s="913"/>
      <c r="I2006" s="914"/>
    </row>
    <row r="2007" spans="1:9" ht="20.5" thickBot="1" x14ac:dyDescent="0.45">
      <c r="A2007" s="915" t="s">
        <v>279</v>
      </c>
      <c r="B2007" s="916"/>
      <c r="C2007" s="916"/>
      <c r="D2007" s="916"/>
      <c r="E2007" s="916"/>
      <c r="F2007" s="916"/>
      <c r="G2007" s="916"/>
      <c r="H2007" s="916"/>
      <c r="I2007" s="917"/>
    </row>
    <row r="2008" spans="1:9" ht="18.75" customHeight="1" thickBot="1" x14ac:dyDescent="0.45">
      <c r="A2008" s="906" t="s">
        <v>460</v>
      </c>
      <c r="B2008" s="907"/>
      <c r="C2008" s="907"/>
      <c r="D2008" s="907"/>
      <c r="E2008" s="907"/>
      <c r="F2008" s="907"/>
      <c r="G2008" s="907"/>
      <c r="H2008" s="907"/>
      <c r="I2008" s="908"/>
    </row>
    <row r="2009" spans="1:9" ht="18.75" customHeight="1" thickBot="1" x14ac:dyDescent="0.45">
      <c r="A2009" s="4" t="s">
        <v>463</v>
      </c>
      <c r="B2009" s="286" t="s">
        <v>456</v>
      </c>
      <c r="C2009" s="4" t="s">
        <v>452</v>
      </c>
      <c r="D2009" s="286" t="s">
        <v>455</v>
      </c>
      <c r="E2009" s="185" t="s">
        <v>1</v>
      </c>
      <c r="F2009" s="80" t="s">
        <v>853</v>
      </c>
      <c r="G2009" s="80" t="s">
        <v>883</v>
      </c>
      <c r="H2009" s="80" t="s">
        <v>884</v>
      </c>
      <c r="I2009" s="80" t="s">
        <v>957</v>
      </c>
    </row>
    <row r="2010" spans="1:9" ht="18" x14ac:dyDescent="0.4">
      <c r="A2010" s="375">
        <v>20000000</v>
      </c>
      <c r="B2010" s="207"/>
      <c r="C2010" s="49"/>
      <c r="D2010" s="207"/>
      <c r="E2010" s="376" t="s">
        <v>163</v>
      </c>
      <c r="F2010" s="212"/>
      <c r="G2010" s="212"/>
      <c r="H2010" s="212"/>
      <c r="I2010" s="213"/>
    </row>
    <row r="2011" spans="1:9" ht="18" x14ac:dyDescent="0.4">
      <c r="A2011" s="375">
        <v>21000000</v>
      </c>
      <c r="B2011" s="207"/>
      <c r="C2011" s="49"/>
      <c r="D2011" s="207"/>
      <c r="E2011" s="376" t="s">
        <v>164</v>
      </c>
      <c r="F2011" s="212"/>
      <c r="G2011" s="212"/>
      <c r="H2011" s="212"/>
      <c r="I2011" s="213"/>
    </row>
    <row r="2012" spans="1:9" ht="18" x14ac:dyDescent="0.4">
      <c r="A2012" s="375">
        <v>21010000</v>
      </c>
      <c r="B2012" s="207"/>
      <c r="C2012" s="49"/>
      <c r="D2012" s="207"/>
      <c r="E2012" s="376" t="s">
        <v>165</v>
      </c>
      <c r="F2012" s="212"/>
      <c r="G2012" s="212"/>
      <c r="H2012" s="212"/>
      <c r="I2012" s="213"/>
    </row>
    <row r="2013" spans="1:9" ht="18" x14ac:dyDescent="0.4">
      <c r="A2013" s="306">
        <v>21010103</v>
      </c>
      <c r="B2013" s="269" t="s">
        <v>644</v>
      </c>
      <c r="C2013" s="15"/>
      <c r="D2013" s="91">
        <v>31912500</v>
      </c>
      <c r="E2013" s="92" t="s">
        <v>167</v>
      </c>
      <c r="F2013" s="71">
        <v>877720.59000000008</v>
      </c>
      <c r="G2013" s="71">
        <v>1241096.9142600002</v>
      </c>
      <c r="H2013" s="209">
        <f>G2013/12*9</f>
        <v>930822.68569500023</v>
      </c>
      <c r="I2013" s="71">
        <f>G2013+(G2013/100*1)</f>
        <v>1253507.8834026002</v>
      </c>
    </row>
    <row r="2014" spans="1:9" ht="18" x14ac:dyDescent="0.4">
      <c r="A2014" s="306">
        <v>21010104</v>
      </c>
      <c r="B2014" s="269" t="s">
        <v>644</v>
      </c>
      <c r="C2014" s="15"/>
      <c r="D2014" s="91">
        <v>31912500</v>
      </c>
      <c r="E2014" s="92" t="s">
        <v>168</v>
      </c>
      <c r="F2014" s="71">
        <v>906940.61999999988</v>
      </c>
      <c r="G2014" s="71">
        <v>1282414.0366799999</v>
      </c>
      <c r="H2014" s="209">
        <f t="shared" ref="H2014:H2041" si="79">G2014/12*9</f>
        <v>961810.52750999993</v>
      </c>
      <c r="I2014" s="71">
        <f t="shared" ref="I2014:I2041" si="80">G2014+(G2014/100*1)</f>
        <v>1295238.1770467998</v>
      </c>
    </row>
    <row r="2015" spans="1:9" ht="18" x14ac:dyDescent="0.4">
      <c r="A2015" s="306">
        <v>21010105</v>
      </c>
      <c r="B2015" s="269" t="s">
        <v>644</v>
      </c>
      <c r="C2015" s="15"/>
      <c r="D2015" s="91">
        <v>31912500</v>
      </c>
      <c r="E2015" s="92" t="s">
        <v>169</v>
      </c>
      <c r="F2015" s="71">
        <v>365413.77</v>
      </c>
      <c r="G2015" s="71">
        <v>516695.07078000001</v>
      </c>
      <c r="H2015" s="209">
        <f t="shared" si="79"/>
        <v>387521.30308500002</v>
      </c>
      <c r="I2015" s="71">
        <f t="shared" si="80"/>
        <v>521862.0214878</v>
      </c>
    </row>
    <row r="2016" spans="1:9" ht="18" x14ac:dyDescent="0.4">
      <c r="A2016" s="210">
        <v>21010106</v>
      </c>
      <c r="B2016" s="269"/>
      <c r="C2016" s="15"/>
      <c r="D2016" s="91"/>
      <c r="E2016" s="92" t="s">
        <v>170</v>
      </c>
      <c r="F2016" s="71">
        <v>0</v>
      </c>
      <c r="G2016" s="71">
        <v>0</v>
      </c>
      <c r="H2016" s="209">
        <f t="shared" si="79"/>
        <v>0</v>
      </c>
      <c r="I2016" s="71">
        <f t="shared" si="80"/>
        <v>0</v>
      </c>
    </row>
    <row r="2017" spans="1:9" ht="18" x14ac:dyDescent="0.4">
      <c r="A2017" s="231"/>
      <c r="B2017" s="269"/>
      <c r="C2017" s="15"/>
      <c r="D2017" s="91"/>
      <c r="E2017" s="129" t="s">
        <v>680</v>
      </c>
      <c r="F2017" s="71">
        <v>0</v>
      </c>
      <c r="G2017" s="71">
        <v>3346919.88</v>
      </c>
      <c r="H2017" s="209">
        <v>0</v>
      </c>
      <c r="I2017" s="755">
        <v>1920000</v>
      </c>
    </row>
    <row r="2018" spans="1:9" ht="18" x14ac:dyDescent="0.4">
      <c r="A2018" s="305">
        <v>21020300</v>
      </c>
      <c r="B2018" s="207"/>
      <c r="C2018" s="14"/>
      <c r="D2018" s="207"/>
      <c r="E2018" s="84" t="s">
        <v>192</v>
      </c>
      <c r="F2018" s="71">
        <v>0</v>
      </c>
      <c r="G2018" s="71">
        <v>0</v>
      </c>
      <c r="H2018" s="209">
        <f t="shared" si="79"/>
        <v>0</v>
      </c>
      <c r="I2018" s="71">
        <f t="shared" si="80"/>
        <v>0</v>
      </c>
    </row>
    <row r="2019" spans="1:9" ht="17.25" customHeight="1" x14ac:dyDescent="0.4">
      <c r="A2019" s="306">
        <v>21020301</v>
      </c>
      <c r="B2019" s="269" t="s">
        <v>644</v>
      </c>
      <c r="C2019" s="15"/>
      <c r="D2019" s="91">
        <v>31912500</v>
      </c>
      <c r="E2019" s="129" t="s">
        <v>177</v>
      </c>
      <c r="F2019" s="71">
        <v>307202.20499999996</v>
      </c>
      <c r="G2019" s="71">
        <v>434383.91787</v>
      </c>
      <c r="H2019" s="209">
        <f t="shared" si="79"/>
        <v>325787.9384025</v>
      </c>
      <c r="I2019" s="71">
        <f>G2019+(G2019/100*1)</f>
        <v>438727.7570487</v>
      </c>
    </row>
    <row r="2020" spans="1:9" ht="18" x14ac:dyDescent="0.4">
      <c r="A2020" s="306">
        <v>21020302</v>
      </c>
      <c r="B2020" s="269" t="s">
        <v>644</v>
      </c>
      <c r="C2020" s="15"/>
      <c r="D2020" s="91">
        <v>31912500</v>
      </c>
      <c r="E2020" s="129" t="s">
        <v>178</v>
      </c>
      <c r="F2020" s="71">
        <v>175544.11500000002</v>
      </c>
      <c r="G2020" s="71">
        <v>248219.37860999999</v>
      </c>
      <c r="H2020" s="209">
        <f t="shared" si="79"/>
        <v>186164.53395749998</v>
      </c>
      <c r="I2020" s="71">
        <f t="shared" si="80"/>
        <v>250701.57239609997</v>
      </c>
    </row>
    <row r="2021" spans="1:9" ht="18" x14ac:dyDescent="0.4">
      <c r="A2021" s="306">
        <v>21020303</v>
      </c>
      <c r="B2021" s="269" t="s">
        <v>644</v>
      </c>
      <c r="C2021" s="15"/>
      <c r="D2021" s="91">
        <v>31912500</v>
      </c>
      <c r="E2021" s="129" t="s">
        <v>179</v>
      </c>
      <c r="F2021" s="71">
        <v>12960</v>
      </c>
      <c r="G2021" s="71">
        <v>18325.439999999999</v>
      </c>
      <c r="H2021" s="209">
        <f t="shared" si="79"/>
        <v>13744.079999999998</v>
      </c>
      <c r="I2021" s="71">
        <f t="shared" si="80"/>
        <v>18508.6944</v>
      </c>
    </row>
    <row r="2022" spans="1:9" ht="18" x14ac:dyDescent="0.4">
      <c r="A2022" s="306">
        <v>21020304</v>
      </c>
      <c r="B2022" s="269" t="s">
        <v>644</v>
      </c>
      <c r="C2022" s="15"/>
      <c r="D2022" s="91">
        <v>31912500</v>
      </c>
      <c r="E2022" s="129" t="s">
        <v>180</v>
      </c>
      <c r="F2022" s="71">
        <v>43886.032499999994</v>
      </c>
      <c r="G2022" s="71">
        <v>62054.849955000005</v>
      </c>
      <c r="H2022" s="209">
        <f t="shared" si="79"/>
        <v>46541.137466250009</v>
      </c>
      <c r="I2022" s="71">
        <f t="shared" si="80"/>
        <v>62675.398454550006</v>
      </c>
    </row>
    <row r="2023" spans="1:9" ht="18" x14ac:dyDescent="0.4">
      <c r="A2023" s="306">
        <v>21020312</v>
      </c>
      <c r="B2023" s="269"/>
      <c r="C2023" s="15"/>
      <c r="D2023" s="91"/>
      <c r="E2023" s="129" t="s">
        <v>183</v>
      </c>
      <c r="F2023" s="71">
        <v>0</v>
      </c>
      <c r="G2023" s="71">
        <v>0</v>
      </c>
      <c r="H2023" s="209">
        <f t="shared" si="79"/>
        <v>0</v>
      </c>
      <c r="I2023" s="71">
        <f t="shared" si="80"/>
        <v>0</v>
      </c>
    </row>
    <row r="2024" spans="1:9" ht="18" x14ac:dyDescent="0.4">
      <c r="A2024" s="306">
        <v>21020315</v>
      </c>
      <c r="B2024" s="269" t="s">
        <v>644</v>
      </c>
      <c r="C2024" s="15"/>
      <c r="D2024" s="91">
        <v>31912500</v>
      </c>
      <c r="E2024" s="129" t="s">
        <v>186</v>
      </c>
      <c r="F2024" s="71">
        <v>79886.25</v>
      </c>
      <c r="G2024" s="71">
        <v>112959.1575</v>
      </c>
      <c r="H2024" s="209">
        <f t="shared" si="79"/>
        <v>84719.368124999994</v>
      </c>
      <c r="I2024" s="71">
        <f t="shared" si="80"/>
        <v>114088.749075</v>
      </c>
    </row>
    <row r="2025" spans="1:9" ht="18" x14ac:dyDescent="0.4">
      <c r="A2025" s="210">
        <v>21020314</v>
      </c>
      <c r="B2025" s="269"/>
      <c r="C2025" s="15"/>
      <c r="D2025" s="91"/>
      <c r="E2025" s="129" t="s">
        <v>517</v>
      </c>
      <c r="F2025" s="71">
        <v>0</v>
      </c>
      <c r="G2025" s="71">
        <v>0</v>
      </c>
      <c r="H2025" s="209">
        <f t="shared" si="79"/>
        <v>0</v>
      </c>
      <c r="I2025" s="71">
        <f t="shared" si="80"/>
        <v>0</v>
      </c>
    </row>
    <row r="2026" spans="1:9" ht="18" x14ac:dyDescent="0.4">
      <c r="A2026" s="210">
        <v>21020305</v>
      </c>
      <c r="B2026" s="269"/>
      <c r="C2026" s="15"/>
      <c r="D2026" s="91"/>
      <c r="E2026" s="129" t="s">
        <v>518</v>
      </c>
      <c r="F2026" s="71">
        <v>0</v>
      </c>
      <c r="G2026" s="71">
        <v>0</v>
      </c>
      <c r="H2026" s="209">
        <f t="shared" si="79"/>
        <v>0</v>
      </c>
      <c r="I2026" s="71">
        <f t="shared" si="80"/>
        <v>0</v>
      </c>
    </row>
    <row r="2027" spans="1:9" ht="18" x14ac:dyDescent="0.4">
      <c r="A2027" s="210">
        <v>21020306</v>
      </c>
      <c r="B2027" s="269"/>
      <c r="C2027" s="15"/>
      <c r="D2027" s="91"/>
      <c r="E2027" s="129" t="s">
        <v>519</v>
      </c>
      <c r="F2027" s="71">
        <v>0</v>
      </c>
      <c r="G2027" s="71">
        <v>0</v>
      </c>
      <c r="H2027" s="209">
        <f t="shared" si="79"/>
        <v>0</v>
      </c>
      <c r="I2027" s="71">
        <f t="shared" si="80"/>
        <v>0</v>
      </c>
    </row>
    <row r="2028" spans="1:9" ht="18" x14ac:dyDescent="0.4">
      <c r="A2028" s="305">
        <v>21020400</v>
      </c>
      <c r="B2028" s="207"/>
      <c r="C2028" s="14"/>
      <c r="D2028" s="207"/>
      <c r="E2028" s="84" t="s">
        <v>193</v>
      </c>
      <c r="F2028" s="71">
        <v>0</v>
      </c>
      <c r="G2028" s="71">
        <v>0</v>
      </c>
      <c r="H2028" s="209">
        <f t="shared" si="79"/>
        <v>0</v>
      </c>
      <c r="I2028" s="71">
        <f t="shared" si="80"/>
        <v>0</v>
      </c>
    </row>
    <row r="2029" spans="1:9" ht="18" x14ac:dyDescent="0.4">
      <c r="A2029" s="306">
        <v>21020401</v>
      </c>
      <c r="B2029" s="269" t="s">
        <v>644</v>
      </c>
      <c r="C2029" s="15"/>
      <c r="D2029" s="91">
        <v>31912500</v>
      </c>
      <c r="E2029" s="129" t="s">
        <v>177</v>
      </c>
      <c r="F2029" s="71">
        <v>317429.22000000003</v>
      </c>
      <c r="G2029" s="71">
        <v>448844.91708000004</v>
      </c>
      <c r="H2029" s="209">
        <f t="shared" si="79"/>
        <v>336633.68781000003</v>
      </c>
      <c r="I2029" s="71">
        <f t="shared" si="80"/>
        <v>453333.36625080003</v>
      </c>
    </row>
    <row r="2030" spans="1:9" ht="18" x14ac:dyDescent="0.4">
      <c r="A2030" s="306">
        <v>21020402</v>
      </c>
      <c r="B2030" s="269" t="s">
        <v>644</v>
      </c>
      <c r="C2030" s="15"/>
      <c r="D2030" s="91">
        <v>31912500</v>
      </c>
      <c r="E2030" s="129" t="s">
        <v>178</v>
      </c>
      <c r="F2030" s="71">
        <v>181388.1225</v>
      </c>
      <c r="G2030" s="71">
        <v>256482.80521499997</v>
      </c>
      <c r="H2030" s="209">
        <f t="shared" si="79"/>
        <v>192362.10391124999</v>
      </c>
      <c r="I2030" s="71">
        <f t="shared" si="80"/>
        <v>259047.63326714997</v>
      </c>
    </row>
    <row r="2031" spans="1:9" ht="18" x14ac:dyDescent="0.4">
      <c r="A2031" s="306">
        <v>21020403</v>
      </c>
      <c r="B2031" s="269" t="s">
        <v>644</v>
      </c>
      <c r="C2031" s="15"/>
      <c r="D2031" s="91">
        <v>31912500</v>
      </c>
      <c r="E2031" s="129" t="s">
        <v>179</v>
      </c>
      <c r="F2031" s="71">
        <v>22680</v>
      </c>
      <c r="G2031" s="71">
        <v>32069.52</v>
      </c>
      <c r="H2031" s="209">
        <f t="shared" si="79"/>
        <v>24052.14</v>
      </c>
      <c r="I2031" s="71">
        <f t="shared" si="80"/>
        <v>32390.215199999999</v>
      </c>
    </row>
    <row r="2032" spans="1:9" ht="18" x14ac:dyDescent="0.4">
      <c r="A2032" s="306">
        <v>21020404</v>
      </c>
      <c r="B2032" s="269" t="s">
        <v>644</v>
      </c>
      <c r="C2032" s="15"/>
      <c r="D2032" s="91">
        <v>31912500</v>
      </c>
      <c r="E2032" s="129" t="s">
        <v>180</v>
      </c>
      <c r="F2032" s="71">
        <v>45347.032500000001</v>
      </c>
      <c r="G2032" s="71">
        <v>64120.703954999997</v>
      </c>
      <c r="H2032" s="209">
        <f t="shared" si="79"/>
        <v>48090.527966249996</v>
      </c>
      <c r="I2032" s="71">
        <f t="shared" si="80"/>
        <v>64761.910994549995</v>
      </c>
    </row>
    <row r="2033" spans="1:9" ht="18" x14ac:dyDescent="0.4">
      <c r="A2033" s="306">
        <v>21020412</v>
      </c>
      <c r="B2033" s="269"/>
      <c r="C2033" s="15"/>
      <c r="D2033" s="91"/>
      <c r="E2033" s="129" t="s">
        <v>183</v>
      </c>
      <c r="F2033" s="71">
        <v>0</v>
      </c>
      <c r="G2033" s="71">
        <v>0</v>
      </c>
      <c r="H2033" s="209">
        <f t="shared" si="79"/>
        <v>0</v>
      </c>
      <c r="I2033" s="71">
        <f t="shared" si="80"/>
        <v>0</v>
      </c>
    </row>
    <row r="2034" spans="1:9" ht="18" x14ac:dyDescent="0.4">
      <c r="A2034" s="306">
        <v>21020415</v>
      </c>
      <c r="B2034" s="269"/>
      <c r="C2034" s="15"/>
      <c r="D2034" s="91"/>
      <c r="E2034" s="129" t="s">
        <v>186</v>
      </c>
      <c r="F2034" s="71">
        <v>116766</v>
      </c>
      <c r="G2034" s="71">
        <v>165107.12399999998</v>
      </c>
      <c r="H2034" s="209">
        <f t="shared" si="79"/>
        <v>123830.34299999998</v>
      </c>
      <c r="I2034" s="71">
        <f t="shared" si="80"/>
        <v>166758.19523999997</v>
      </c>
    </row>
    <row r="2035" spans="1:9" ht="18" x14ac:dyDescent="0.4">
      <c r="A2035" s="305">
        <v>21020500</v>
      </c>
      <c r="B2035" s="207"/>
      <c r="C2035" s="14"/>
      <c r="D2035" s="207"/>
      <c r="E2035" s="84" t="s">
        <v>194</v>
      </c>
      <c r="F2035" s="71">
        <v>0</v>
      </c>
      <c r="G2035" s="71">
        <v>0</v>
      </c>
      <c r="H2035" s="209">
        <f t="shared" si="79"/>
        <v>0</v>
      </c>
      <c r="I2035" s="71">
        <f t="shared" si="80"/>
        <v>0</v>
      </c>
    </row>
    <row r="2036" spans="1:9" ht="18" x14ac:dyDescent="0.4">
      <c r="A2036" s="306">
        <v>21020501</v>
      </c>
      <c r="B2036" s="269" t="s">
        <v>644</v>
      </c>
      <c r="C2036" s="15"/>
      <c r="D2036" s="91">
        <v>31912500</v>
      </c>
      <c r="E2036" s="129" t="s">
        <v>177</v>
      </c>
      <c r="F2036" s="71">
        <v>81438.149999999994</v>
      </c>
      <c r="G2036" s="71">
        <v>115153.5441</v>
      </c>
      <c r="H2036" s="209">
        <f t="shared" si="79"/>
        <v>86365.158074999999</v>
      </c>
      <c r="I2036" s="71">
        <f t="shared" si="80"/>
        <v>116305.079541</v>
      </c>
    </row>
    <row r="2037" spans="1:9" ht="18" x14ac:dyDescent="0.4">
      <c r="A2037" s="307">
        <v>21020502</v>
      </c>
      <c r="B2037" s="269" t="s">
        <v>644</v>
      </c>
      <c r="C2037" s="15"/>
      <c r="D2037" s="91">
        <v>31912500</v>
      </c>
      <c r="E2037" s="129" t="s">
        <v>178</v>
      </c>
      <c r="F2037" s="71">
        <v>46536.082500000004</v>
      </c>
      <c r="G2037" s="71">
        <v>65802.020655</v>
      </c>
      <c r="H2037" s="209">
        <f t="shared" si="79"/>
        <v>49351.51549125</v>
      </c>
      <c r="I2037" s="71">
        <f t="shared" si="80"/>
        <v>66460.040861550006</v>
      </c>
    </row>
    <row r="2038" spans="1:9" ht="18" x14ac:dyDescent="0.4">
      <c r="A2038" s="307">
        <v>21020503</v>
      </c>
      <c r="B2038" s="269" t="s">
        <v>644</v>
      </c>
      <c r="C2038" s="15"/>
      <c r="D2038" s="91">
        <v>31912500</v>
      </c>
      <c r="E2038" s="129" t="s">
        <v>179</v>
      </c>
      <c r="F2038" s="71">
        <v>8100</v>
      </c>
      <c r="G2038" s="71">
        <v>11453.4</v>
      </c>
      <c r="H2038" s="209">
        <f t="shared" si="79"/>
        <v>8590.0499999999993</v>
      </c>
      <c r="I2038" s="71">
        <f t="shared" si="80"/>
        <v>11567.933999999999</v>
      </c>
    </row>
    <row r="2039" spans="1:9" ht="18" x14ac:dyDescent="0.4">
      <c r="A2039" s="307">
        <v>21020504</v>
      </c>
      <c r="B2039" s="269" t="s">
        <v>644</v>
      </c>
      <c r="C2039" s="15"/>
      <c r="D2039" s="91">
        <v>31912500</v>
      </c>
      <c r="E2039" s="129" t="s">
        <v>180</v>
      </c>
      <c r="F2039" s="71">
        <v>0</v>
      </c>
      <c r="G2039" s="71">
        <v>0</v>
      </c>
      <c r="H2039" s="209">
        <f t="shared" si="79"/>
        <v>0</v>
      </c>
      <c r="I2039" s="71">
        <f t="shared" si="80"/>
        <v>0</v>
      </c>
    </row>
    <row r="2040" spans="1:9" ht="18" x14ac:dyDescent="0.4">
      <c r="A2040" s="307">
        <v>21020512</v>
      </c>
      <c r="B2040" s="269"/>
      <c r="C2040" s="15"/>
      <c r="D2040" s="91"/>
      <c r="E2040" s="129" t="s">
        <v>183</v>
      </c>
      <c r="F2040" s="71">
        <v>0</v>
      </c>
      <c r="G2040" s="71">
        <v>0</v>
      </c>
      <c r="H2040" s="209">
        <f t="shared" si="79"/>
        <v>0</v>
      </c>
      <c r="I2040" s="71">
        <f t="shared" si="80"/>
        <v>0</v>
      </c>
    </row>
    <row r="2041" spans="1:9" ht="18" x14ac:dyDescent="0.4">
      <c r="A2041" s="307">
        <v>21020515</v>
      </c>
      <c r="B2041" s="269" t="s">
        <v>644</v>
      </c>
      <c r="C2041" s="15"/>
      <c r="D2041" s="91">
        <v>31912500</v>
      </c>
      <c r="E2041" s="129" t="s">
        <v>186</v>
      </c>
      <c r="F2041" s="71">
        <v>118007.54999999999</v>
      </c>
      <c r="G2041" s="71">
        <v>166862.67570000002</v>
      </c>
      <c r="H2041" s="209">
        <f t="shared" si="79"/>
        <v>125147.00677500002</v>
      </c>
      <c r="I2041" s="71">
        <f t="shared" si="80"/>
        <v>168531.30245700001</v>
      </c>
    </row>
    <row r="2042" spans="1:9" ht="18" x14ac:dyDescent="0.4">
      <c r="A2042" s="219">
        <v>22010100</v>
      </c>
      <c r="B2042" s="269"/>
      <c r="C2042" s="18"/>
      <c r="D2042" s="220"/>
      <c r="E2042" s="153" t="s">
        <v>202</v>
      </c>
      <c r="F2042" s="70"/>
      <c r="G2042" s="71"/>
      <c r="H2042" s="70"/>
      <c r="I2042" s="71"/>
    </row>
    <row r="2043" spans="1:9" ht="18" x14ac:dyDescent="0.4">
      <c r="A2043" s="720">
        <v>22010100</v>
      </c>
      <c r="B2043" s="721" t="s">
        <v>784</v>
      </c>
      <c r="C2043" s="50"/>
      <c r="D2043" s="626"/>
      <c r="E2043" s="725" t="s">
        <v>878</v>
      </c>
      <c r="F2043" s="723"/>
      <c r="G2043" s="724">
        <v>840000</v>
      </c>
      <c r="H2043" s="723">
        <v>80000</v>
      </c>
      <c r="I2043" s="726">
        <v>0</v>
      </c>
    </row>
    <row r="2044" spans="1:9" ht="18" x14ac:dyDescent="0.4">
      <c r="A2044" s="308">
        <v>21020600</v>
      </c>
      <c r="B2044" s="215"/>
      <c r="C2044" s="16"/>
      <c r="D2044" s="215"/>
      <c r="E2044" s="84" t="s">
        <v>195</v>
      </c>
      <c r="F2044" s="71"/>
      <c r="G2044" s="71"/>
      <c r="H2044" s="70"/>
      <c r="I2044" s="71"/>
    </row>
    <row r="2045" spans="1:9" ht="18" x14ac:dyDescent="0.4">
      <c r="A2045" s="377">
        <v>21020605</v>
      </c>
      <c r="B2045" s="269"/>
      <c r="C2045" s="50"/>
      <c r="D2045" s="91"/>
      <c r="E2045" s="178" t="s">
        <v>198</v>
      </c>
      <c r="F2045" s="212"/>
      <c r="G2045" s="378"/>
      <c r="H2045" s="212"/>
      <c r="I2045" s="378"/>
    </row>
    <row r="2046" spans="1:9" ht="18.75" customHeight="1" x14ac:dyDescent="0.4">
      <c r="A2046" s="299">
        <v>22020000</v>
      </c>
      <c r="B2046" s="220"/>
      <c r="C2046" s="18"/>
      <c r="D2046" s="220"/>
      <c r="E2046" s="153" t="s">
        <v>203</v>
      </c>
      <c r="F2046" s="70"/>
      <c r="G2046" s="71"/>
      <c r="H2046" s="70"/>
      <c r="I2046" s="71"/>
    </row>
    <row r="2047" spans="1:9" ht="18" x14ac:dyDescent="0.4">
      <c r="A2047" s="299">
        <v>22020100</v>
      </c>
      <c r="B2047" s="220"/>
      <c r="C2047" s="18"/>
      <c r="D2047" s="220"/>
      <c r="E2047" s="153" t="s">
        <v>204</v>
      </c>
      <c r="F2047" s="70"/>
      <c r="G2047" s="71"/>
      <c r="H2047" s="70"/>
      <c r="I2047" s="71"/>
    </row>
    <row r="2048" spans="1:9" ht="18" x14ac:dyDescent="0.4">
      <c r="A2048" s="37">
        <v>22020101</v>
      </c>
      <c r="B2048" s="269"/>
      <c r="C2048" s="15"/>
      <c r="D2048" s="91"/>
      <c r="E2048" s="290" t="s">
        <v>205</v>
      </c>
      <c r="F2048" s="76"/>
      <c r="G2048" s="254"/>
      <c r="H2048" s="76"/>
      <c r="I2048" s="254"/>
    </row>
    <row r="2049" spans="1:9" ht="18" x14ac:dyDescent="0.4">
      <c r="A2049" s="37">
        <v>22020102</v>
      </c>
      <c r="B2049" s="269" t="s">
        <v>644</v>
      </c>
      <c r="C2049" s="15"/>
      <c r="D2049" s="91">
        <v>31912500</v>
      </c>
      <c r="E2049" s="290" t="s">
        <v>206</v>
      </c>
      <c r="F2049" s="179"/>
      <c r="G2049" s="71"/>
      <c r="H2049" s="179"/>
      <c r="I2049" s="71"/>
    </row>
    <row r="2050" spans="1:9" ht="18" x14ac:dyDescent="0.4">
      <c r="A2050" s="37">
        <v>22020103</v>
      </c>
      <c r="B2050" s="269"/>
      <c r="C2050" s="37"/>
      <c r="D2050" s="180"/>
      <c r="E2050" s="290" t="s">
        <v>207</v>
      </c>
      <c r="F2050" s="179"/>
      <c r="G2050" s="71">
        <v>100000</v>
      </c>
      <c r="H2050" s="179"/>
      <c r="I2050" s="71">
        <v>100000</v>
      </c>
    </row>
    <row r="2051" spans="1:9" ht="18" x14ac:dyDescent="0.4">
      <c r="A2051" s="37">
        <v>22020104</v>
      </c>
      <c r="B2051" s="269"/>
      <c r="C2051" s="37"/>
      <c r="D2051" s="180"/>
      <c r="E2051" s="290" t="s">
        <v>208</v>
      </c>
      <c r="F2051" s="179"/>
      <c r="G2051" s="71"/>
      <c r="H2051" s="179"/>
      <c r="I2051" s="71"/>
    </row>
    <row r="2052" spans="1:9" ht="18" x14ac:dyDescent="0.4">
      <c r="A2052" s="379">
        <v>22020200</v>
      </c>
      <c r="B2052" s="220"/>
      <c r="C2052" s="51"/>
      <c r="D2052" s="220"/>
      <c r="E2052" s="380" t="s">
        <v>490</v>
      </c>
      <c r="F2052" s="212"/>
      <c r="G2052" s="213"/>
      <c r="H2052" s="212"/>
      <c r="I2052" s="213"/>
    </row>
    <row r="2053" spans="1:9" ht="18" x14ac:dyDescent="0.4">
      <c r="A2053" s="381">
        <v>22020205</v>
      </c>
      <c r="B2053" s="269" t="s">
        <v>644</v>
      </c>
      <c r="C2053" s="15"/>
      <c r="D2053" s="91">
        <v>31912500</v>
      </c>
      <c r="E2053" s="382" t="s">
        <v>491</v>
      </c>
      <c r="F2053" s="212">
        <v>1450000</v>
      </c>
      <c r="G2053" s="213">
        <v>2000000</v>
      </c>
      <c r="H2053" s="212">
        <v>1030000</v>
      </c>
      <c r="I2053" s="213">
        <v>2000000</v>
      </c>
    </row>
    <row r="2054" spans="1:9" ht="18" x14ac:dyDescent="0.4">
      <c r="A2054" s="381">
        <v>22020300</v>
      </c>
      <c r="B2054" s="91"/>
      <c r="C2054" s="52"/>
      <c r="D2054" s="91"/>
      <c r="E2054" s="380" t="s">
        <v>492</v>
      </c>
      <c r="F2054" s="212"/>
      <c r="G2054" s="213"/>
      <c r="H2054" s="212"/>
      <c r="I2054" s="213"/>
    </row>
    <row r="2055" spans="1:9" ht="18" x14ac:dyDescent="0.4">
      <c r="A2055" s="306">
        <v>22020311</v>
      </c>
      <c r="B2055" s="269" t="s">
        <v>644</v>
      </c>
      <c r="C2055" s="15"/>
      <c r="D2055" s="91">
        <v>31912500</v>
      </c>
      <c r="E2055" s="129" t="s">
        <v>221</v>
      </c>
      <c r="F2055" s="76"/>
      <c r="G2055" s="254">
        <v>10000000</v>
      </c>
      <c r="H2055" s="76">
        <v>5351900</v>
      </c>
      <c r="I2055" s="254">
        <v>10000000</v>
      </c>
    </row>
    <row r="2056" spans="1:9" ht="18" x14ac:dyDescent="0.4">
      <c r="A2056" s="379">
        <v>22020400</v>
      </c>
      <c r="B2056" s="220"/>
      <c r="C2056" s="51"/>
      <c r="D2056" s="220"/>
      <c r="E2056" s="383" t="s">
        <v>222</v>
      </c>
      <c r="F2056" s="212"/>
      <c r="G2056" s="213"/>
      <c r="H2056" s="212"/>
      <c r="I2056" s="213"/>
    </row>
    <row r="2057" spans="1:9" ht="18" x14ac:dyDescent="0.4">
      <c r="A2057" s="381" t="s">
        <v>709</v>
      </c>
      <c r="B2057" s="269" t="s">
        <v>644</v>
      </c>
      <c r="C2057" s="15"/>
      <c r="D2057" s="91">
        <v>31912500</v>
      </c>
      <c r="E2057" s="382" t="s">
        <v>794</v>
      </c>
      <c r="F2057" s="212">
        <v>1500000</v>
      </c>
      <c r="G2057" s="213">
        <v>20000000</v>
      </c>
      <c r="H2057" s="212">
        <v>13191000</v>
      </c>
      <c r="I2057" s="213">
        <v>20000000</v>
      </c>
    </row>
    <row r="2058" spans="1:9" ht="18" x14ac:dyDescent="0.4">
      <c r="A2058" s="381" t="s">
        <v>791</v>
      </c>
      <c r="B2058" s="269" t="s">
        <v>644</v>
      </c>
      <c r="C2058" s="15"/>
      <c r="D2058" s="91">
        <v>31912500</v>
      </c>
      <c r="E2058" s="382" t="s">
        <v>790</v>
      </c>
      <c r="F2058" s="212"/>
      <c r="G2058" s="213"/>
      <c r="H2058" s="212"/>
      <c r="I2058" s="213">
        <v>38000000</v>
      </c>
    </row>
    <row r="2059" spans="1:9" ht="18" x14ac:dyDescent="0.4">
      <c r="A2059" s="381">
        <v>22020406</v>
      </c>
      <c r="B2059" s="269" t="s">
        <v>644</v>
      </c>
      <c r="C2059" s="15"/>
      <c r="D2059" s="91">
        <v>31912500</v>
      </c>
      <c r="E2059" s="382" t="s">
        <v>226</v>
      </c>
      <c r="F2059" s="212">
        <v>20550000</v>
      </c>
      <c r="G2059" s="213">
        <v>40000000</v>
      </c>
      <c r="H2059" s="212">
        <v>15543303</v>
      </c>
      <c r="I2059" s="213">
        <v>3000000</v>
      </c>
    </row>
    <row r="2060" spans="1:9" ht="18" x14ac:dyDescent="0.4">
      <c r="A2060" s="379">
        <v>22020800</v>
      </c>
      <c r="B2060" s="91"/>
      <c r="C2060" s="52"/>
      <c r="D2060" s="91"/>
      <c r="E2060" s="380" t="s">
        <v>493</v>
      </c>
      <c r="F2060" s="212"/>
      <c r="G2060" s="213"/>
      <c r="H2060" s="212"/>
      <c r="I2060" s="213"/>
    </row>
    <row r="2061" spans="1:9" ht="18" x14ac:dyDescent="0.4">
      <c r="A2061" s="309">
        <v>22020801</v>
      </c>
      <c r="B2061" s="269"/>
      <c r="C2061" s="15"/>
      <c r="D2061" s="91"/>
      <c r="E2061" s="338" t="s">
        <v>241</v>
      </c>
      <c r="F2061" s="212"/>
      <c r="G2061" s="213"/>
      <c r="H2061" s="212"/>
      <c r="I2061" s="213"/>
    </row>
    <row r="2062" spans="1:9" ht="18" x14ac:dyDescent="0.4">
      <c r="A2062" s="309">
        <v>22020803</v>
      </c>
      <c r="B2062" s="269"/>
      <c r="C2062" s="15"/>
      <c r="D2062" s="91"/>
      <c r="E2062" s="338" t="s">
        <v>242</v>
      </c>
      <c r="F2062" s="212"/>
      <c r="G2062" s="213"/>
      <c r="H2062" s="212"/>
      <c r="I2062" s="213"/>
    </row>
    <row r="2063" spans="1:9" ht="18" x14ac:dyDescent="0.4">
      <c r="A2063" s="257">
        <v>22020700</v>
      </c>
      <c r="B2063" s="292"/>
      <c r="C2063" s="38"/>
      <c r="D2063" s="179"/>
      <c r="E2063" s="258" t="s">
        <v>708</v>
      </c>
      <c r="F2063" s="212"/>
      <c r="G2063" s="213"/>
      <c r="H2063" s="212"/>
      <c r="I2063" s="213"/>
    </row>
    <row r="2064" spans="1:9" ht="18" x14ac:dyDescent="0.4">
      <c r="A2064" s="271">
        <v>22020710</v>
      </c>
      <c r="B2064" s="269"/>
      <c r="C2064" s="15"/>
      <c r="D2064" s="91"/>
      <c r="E2064" s="183" t="s">
        <v>443</v>
      </c>
      <c r="F2064" s="212"/>
      <c r="G2064" s="213"/>
      <c r="H2064" s="212"/>
      <c r="I2064" s="213"/>
    </row>
    <row r="2065" spans="1:9" ht="18" x14ac:dyDescent="0.4">
      <c r="A2065" s="379">
        <v>22040100</v>
      </c>
      <c r="B2065" s="220"/>
      <c r="C2065" s="51"/>
      <c r="D2065" s="220"/>
      <c r="E2065" s="383" t="s">
        <v>308</v>
      </c>
      <c r="F2065" s="212"/>
      <c r="G2065" s="213"/>
      <c r="H2065" s="212"/>
      <c r="I2065" s="213"/>
    </row>
    <row r="2066" spans="1:9" ht="36" x14ac:dyDescent="0.4">
      <c r="A2066" s="419">
        <v>22040109</v>
      </c>
      <c r="B2066" s="420" t="s">
        <v>644</v>
      </c>
      <c r="C2066" s="422"/>
      <c r="D2066" s="331">
        <v>31912500</v>
      </c>
      <c r="E2066" s="410" t="s">
        <v>831</v>
      </c>
      <c r="F2066" s="411">
        <v>2182620</v>
      </c>
      <c r="G2066" s="412">
        <v>4000000</v>
      </c>
      <c r="H2066" s="411">
        <v>2812500</v>
      </c>
      <c r="I2066" s="412">
        <v>4000000</v>
      </c>
    </row>
    <row r="2067" spans="1:9" ht="18" x14ac:dyDescent="0.4">
      <c r="A2067" s="51"/>
      <c r="B2067" s="220"/>
      <c r="C2067" s="51"/>
      <c r="D2067" s="220"/>
      <c r="E2067" s="380" t="s">
        <v>317</v>
      </c>
      <c r="F2067" s="385">
        <f>SUM(F2013:F2046)</f>
        <v>3707245.7400000007</v>
      </c>
      <c r="G2067" s="385">
        <f>SUM(G2013:G2046)</f>
        <v>9428965.3563599996</v>
      </c>
      <c r="H2067" s="385">
        <f>SUM(H2013:H2046)</f>
        <v>4011534.1072700005</v>
      </c>
      <c r="I2067" s="385">
        <f>SUM(I2013:I2045)</f>
        <v>7214465.9311236003</v>
      </c>
    </row>
    <row r="2068" spans="1:9" ht="18.5" thickBot="1" x14ac:dyDescent="0.45">
      <c r="A2068" s="53"/>
      <c r="B2068" s="195"/>
      <c r="C2068" s="53"/>
      <c r="D2068" s="195"/>
      <c r="E2068" s="386" t="s">
        <v>203</v>
      </c>
      <c r="F2068" s="387">
        <f>SUM(F2048:F2066)</f>
        <v>25682620</v>
      </c>
      <c r="G2068" s="387">
        <f>SUM(G2048:G2066)</f>
        <v>76100000</v>
      </c>
      <c r="H2068" s="387">
        <f>SUM(H2048:H2066)</f>
        <v>37928703</v>
      </c>
      <c r="I2068" s="387">
        <f>SUM(I2048:I2066)</f>
        <v>77100000</v>
      </c>
    </row>
    <row r="2069" spans="1:9" ht="18.5" thickBot="1" x14ac:dyDescent="0.45">
      <c r="A2069" s="388"/>
      <c r="B2069" s="389"/>
      <c r="C2069" s="54"/>
      <c r="D2069" s="390"/>
      <c r="E2069" s="391" t="s">
        <v>296</v>
      </c>
      <c r="F2069" s="392">
        <f>F2067+F2068</f>
        <v>29389865.740000002</v>
      </c>
      <c r="G2069" s="392">
        <f>G2067+G2068</f>
        <v>85528965.356360003</v>
      </c>
      <c r="H2069" s="392">
        <f>H2067+H2068</f>
        <v>41940237.107270002</v>
      </c>
      <c r="I2069" s="392">
        <f>I2067+I2068</f>
        <v>84314465.931123599</v>
      </c>
    </row>
    <row r="2070" spans="1:9" ht="22.5" x14ac:dyDescent="0.45">
      <c r="A2070" s="918" t="s">
        <v>845</v>
      </c>
      <c r="B2070" s="919"/>
      <c r="C2070" s="919"/>
      <c r="D2070" s="919"/>
      <c r="E2070" s="919"/>
      <c r="F2070" s="919"/>
      <c r="G2070" s="919"/>
      <c r="H2070" s="919"/>
      <c r="I2070" s="920"/>
    </row>
    <row r="2071" spans="1:9" ht="18" x14ac:dyDescent="0.4">
      <c r="A2071" s="909" t="s">
        <v>485</v>
      </c>
      <c r="B2071" s="910"/>
      <c r="C2071" s="910"/>
      <c r="D2071" s="910"/>
      <c r="E2071" s="910"/>
      <c r="F2071" s="910"/>
      <c r="G2071" s="910"/>
      <c r="H2071" s="910"/>
      <c r="I2071" s="911"/>
    </row>
    <row r="2072" spans="1:9" ht="22.5" x14ac:dyDescent="0.45">
      <c r="A2072" s="912" t="s">
        <v>952</v>
      </c>
      <c r="B2072" s="913"/>
      <c r="C2072" s="913"/>
      <c r="D2072" s="913"/>
      <c r="E2072" s="913"/>
      <c r="F2072" s="913"/>
      <c r="G2072" s="913"/>
      <c r="H2072" s="913"/>
      <c r="I2072" s="914"/>
    </row>
    <row r="2073" spans="1:9" ht="23.25" customHeight="1" thickBot="1" x14ac:dyDescent="0.45">
      <c r="A2073" s="915" t="s">
        <v>279</v>
      </c>
      <c r="B2073" s="916"/>
      <c r="C2073" s="916"/>
      <c r="D2073" s="916"/>
      <c r="E2073" s="916"/>
      <c r="F2073" s="916"/>
      <c r="G2073" s="916"/>
      <c r="H2073" s="916"/>
      <c r="I2073" s="917"/>
    </row>
    <row r="2074" spans="1:9" ht="24" customHeight="1" thickBot="1" x14ac:dyDescent="0.45">
      <c r="A2074" s="921" t="s">
        <v>461</v>
      </c>
      <c r="B2074" s="922"/>
      <c r="C2074" s="922"/>
      <c r="D2074" s="922"/>
      <c r="E2074" s="922"/>
      <c r="F2074" s="922"/>
      <c r="G2074" s="922"/>
      <c r="H2074" s="922"/>
      <c r="I2074" s="923"/>
    </row>
    <row r="2075" spans="1:9" ht="36.5" thickBot="1" x14ac:dyDescent="0.45">
      <c r="A2075" s="4" t="s">
        <v>463</v>
      </c>
      <c r="B2075" s="286" t="s">
        <v>456</v>
      </c>
      <c r="C2075" s="4" t="s">
        <v>452</v>
      </c>
      <c r="D2075" s="286" t="s">
        <v>455</v>
      </c>
      <c r="E2075" s="185" t="s">
        <v>1</v>
      </c>
      <c r="F2075" s="80" t="s">
        <v>853</v>
      </c>
      <c r="G2075" s="80" t="s">
        <v>883</v>
      </c>
      <c r="H2075" s="80" t="s">
        <v>884</v>
      </c>
      <c r="I2075" s="80" t="s">
        <v>957</v>
      </c>
    </row>
    <row r="2076" spans="1:9" ht="18" x14ac:dyDescent="0.4">
      <c r="A2076" s="375">
        <v>20000000</v>
      </c>
      <c r="B2076" s="207"/>
      <c r="C2076" s="49"/>
      <c r="D2076" s="207"/>
      <c r="E2076" s="376" t="s">
        <v>163</v>
      </c>
      <c r="F2076" s="393"/>
      <c r="G2076" s="393"/>
      <c r="H2076" s="393"/>
      <c r="I2076" s="394"/>
    </row>
    <row r="2077" spans="1:9" ht="18" x14ac:dyDescent="0.4">
      <c r="A2077" s="375">
        <v>21000000</v>
      </c>
      <c r="B2077" s="207"/>
      <c r="C2077" s="49"/>
      <c r="D2077" s="207"/>
      <c r="E2077" s="376" t="s">
        <v>164</v>
      </c>
      <c r="F2077" s="393"/>
      <c r="G2077" s="393"/>
      <c r="H2077" s="393"/>
      <c r="I2077" s="394"/>
    </row>
    <row r="2078" spans="1:9" ht="18" x14ac:dyDescent="0.4">
      <c r="A2078" s="375">
        <v>21010000</v>
      </c>
      <c r="B2078" s="207"/>
      <c r="C2078" s="49"/>
      <c r="D2078" s="207"/>
      <c r="E2078" s="376" t="s">
        <v>165</v>
      </c>
      <c r="F2078" s="212"/>
      <c r="G2078" s="212"/>
      <c r="H2078" s="212"/>
      <c r="I2078" s="213"/>
    </row>
    <row r="2079" spans="1:9" ht="18" x14ac:dyDescent="0.4">
      <c r="A2079" s="375">
        <v>21010300</v>
      </c>
      <c r="B2079" s="207"/>
      <c r="C2079" s="49"/>
      <c r="D2079" s="207"/>
      <c r="E2079" s="395" t="s">
        <v>171</v>
      </c>
      <c r="F2079" s="212"/>
      <c r="G2079" s="212"/>
      <c r="H2079" s="212"/>
      <c r="I2079" s="213"/>
    </row>
    <row r="2080" spans="1:9" ht="18" x14ac:dyDescent="0.4">
      <c r="A2080" s="396">
        <v>21010302</v>
      </c>
      <c r="B2080" s="269" t="s">
        <v>644</v>
      </c>
      <c r="C2080" s="15"/>
      <c r="D2080" s="91">
        <v>31912500</v>
      </c>
      <c r="E2080" s="384" t="s">
        <v>172</v>
      </c>
      <c r="F2080" s="213">
        <v>6581315.9700000007</v>
      </c>
      <c r="G2080" s="213">
        <v>9305980.7815800011</v>
      </c>
      <c r="H2080" s="212">
        <f>G2080/12*9</f>
        <v>6979485.5861850008</v>
      </c>
      <c r="I2080" s="71">
        <f>G2080+(G2080/100*1)</f>
        <v>9399040.5893958006</v>
      </c>
    </row>
    <row r="2081" spans="1:9" ht="18" x14ac:dyDescent="0.4">
      <c r="A2081" s="396">
        <v>21010303</v>
      </c>
      <c r="B2081" s="269" t="s">
        <v>644</v>
      </c>
      <c r="C2081" s="15"/>
      <c r="D2081" s="91">
        <v>31912500</v>
      </c>
      <c r="E2081" s="384" t="s">
        <v>173</v>
      </c>
      <c r="F2081" s="213">
        <v>1384215.03</v>
      </c>
      <c r="G2081" s="213">
        <v>1957280.0524200001</v>
      </c>
      <c r="H2081" s="212">
        <f t="shared" ref="H2081:H2103" si="81">G2081/12*9</f>
        <v>1467960.0393150002</v>
      </c>
      <c r="I2081" s="71">
        <f t="shared" ref="I2081:I2102" si="82">G2081+(G2081/100*1)</f>
        <v>1976852.8529442002</v>
      </c>
    </row>
    <row r="2082" spans="1:9" ht="18" x14ac:dyDescent="0.4">
      <c r="A2082" s="396">
        <v>21010304</v>
      </c>
      <c r="B2082" s="269" t="s">
        <v>644</v>
      </c>
      <c r="C2082" s="15"/>
      <c r="D2082" s="91">
        <v>31912500</v>
      </c>
      <c r="E2082" s="397" t="s">
        <v>174</v>
      </c>
      <c r="F2082" s="213">
        <v>589693.67249999999</v>
      </c>
      <c r="G2082" s="213">
        <v>833826.85291500005</v>
      </c>
      <c r="H2082" s="212">
        <f t="shared" si="81"/>
        <v>625370.13968625013</v>
      </c>
      <c r="I2082" s="71">
        <f t="shared" si="82"/>
        <v>842165.12144415011</v>
      </c>
    </row>
    <row r="2083" spans="1:9" ht="18" x14ac:dyDescent="0.4">
      <c r="A2083" s="210">
        <v>21010106</v>
      </c>
      <c r="B2083" s="269"/>
      <c r="C2083" s="15"/>
      <c r="D2083" s="91"/>
      <c r="E2083" s="92" t="s">
        <v>170</v>
      </c>
      <c r="F2083" s="213">
        <v>0</v>
      </c>
      <c r="G2083" s="213">
        <v>0</v>
      </c>
      <c r="H2083" s="212">
        <f t="shared" si="81"/>
        <v>0</v>
      </c>
      <c r="I2083" s="71">
        <f t="shared" si="82"/>
        <v>0</v>
      </c>
    </row>
    <row r="2084" spans="1:9" ht="18" x14ac:dyDescent="0.4">
      <c r="A2084" s="231"/>
      <c r="B2084" s="269"/>
      <c r="C2084" s="15"/>
      <c r="D2084" s="91"/>
      <c r="E2084" s="129" t="s">
        <v>680</v>
      </c>
      <c r="F2084" s="213">
        <v>0</v>
      </c>
      <c r="G2084" s="213">
        <v>10584846.800000001</v>
      </c>
      <c r="H2084" s="212">
        <v>0</v>
      </c>
      <c r="I2084" s="755">
        <v>3360000</v>
      </c>
    </row>
    <row r="2085" spans="1:9" ht="18" x14ac:dyDescent="0.4">
      <c r="A2085" s="375">
        <v>21020300</v>
      </c>
      <c r="B2085" s="207"/>
      <c r="C2085" s="49"/>
      <c r="D2085" s="207"/>
      <c r="E2085" s="376" t="s">
        <v>192</v>
      </c>
      <c r="F2085" s="213">
        <v>0</v>
      </c>
      <c r="G2085" s="213">
        <v>0</v>
      </c>
      <c r="H2085" s="212">
        <f t="shared" si="81"/>
        <v>0</v>
      </c>
      <c r="I2085" s="71">
        <f t="shared" si="82"/>
        <v>0</v>
      </c>
    </row>
    <row r="2086" spans="1:9" ht="21" customHeight="1" x14ac:dyDescent="0.4">
      <c r="A2086" s="396">
        <v>21020312</v>
      </c>
      <c r="B2086" s="269"/>
      <c r="C2086" s="55"/>
      <c r="D2086" s="91"/>
      <c r="E2086" s="384" t="s">
        <v>183</v>
      </c>
      <c r="F2086" s="213">
        <v>0</v>
      </c>
      <c r="G2086" s="213">
        <v>0</v>
      </c>
      <c r="H2086" s="212">
        <f t="shared" si="81"/>
        <v>0</v>
      </c>
      <c r="I2086" s="71">
        <f t="shared" si="82"/>
        <v>0</v>
      </c>
    </row>
    <row r="2087" spans="1:9" ht="18" x14ac:dyDescent="0.4">
      <c r="A2087" s="396">
        <v>21020320</v>
      </c>
      <c r="B2087" s="269" t="s">
        <v>644</v>
      </c>
      <c r="C2087" s="15"/>
      <c r="D2087" s="91">
        <v>31912500</v>
      </c>
      <c r="E2087" s="384" t="s">
        <v>188</v>
      </c>
      <c r="F2087" s="213">
        <v>476458.73999999993</v>
      </c>
      <c r="G2087" s="213">
        <v>673712.65835999988</v>
      </c>
      <c r="H2087" s="212">
        <f t="shared" si="81"/>
        <v>505284.49376999988</v>
      </c>
      <c r="I2087" s="71">
        <f t="shared" si="82"/>
        <v>680449.78494359984</v>
      </c>
    </row>
    <row r="2088" spans="1:9" ht="18" x14ac:dyDescent="0.4">
      <c r="A2088" s="396">
        <v>21020327</v>
      </c>
      <c r="B2088" s="269" t="s">
        <v>644</v>
      </c>
      <c r="C2088" s="15"/>
      <c r="D2088" s="91">
        <v>31912500</v>
      </c>
      <c r="E2088" s="384" t="s">
        <v>189</v>
      </c>
      <c r="F2088" s="213">
        <v>84600</v>
      </c>
      <c r="G2088" s="213">
        <v>119624.4</v>
      </c>
      <c r="H2088" s="212">
        <f t="shared" si="81"/>
        <v>89718.299999999988</v>
      </c>
      <c r="I2088" s="71">
        <f t="shared" si="82"/>
        <v>120820.644</v>
      </c>
    </row>
    <row r="2089" spans="1:9" ht="18" x14ac:dyDescent="0.4">
      <c r="A2089" s="396">
        <v>21020328</v>
      </c>
      <c r="B2089" s="269"/>
      <c r="C2089" s="55"/>
      <c r="D2089" s="91"/>
      <c r="E2089" s="384" t="s">
        <v>538</v>
      </c>
      <c r="F2089" s="213">
        <v>357345.75</v>
      </c>
      <c r="G2089" s="213">
        <v>505286.89049999998</v>
      </c>
      <c r="H2089" s="212">
        <f t="shared" si="81"/>
        <v>378965.16787499998</v>
      </c>
      <c r="I2089" s="71">
        <f t="shared" si="82"/>
        <v>510339.75940499996</v>
      </c>
    </row>
    <row r="2090" spans="1:9" ht="18" x14ac:dyDescent="0.4">
      <c r="A2090" s="375">
        <v>21020400</v>
      </c>
      <c r="B2090" s="207"/>
      <c r="C2090" s="49"/>
      <c r="D2090" s="207"/>
      <c r="E2090" s="376" t="s">
        <v>193</v>
      </c>
      <c r="F2090" s="213">
        <v>0</v>
      </c>
      <c r="G2090" s="213">
        <v>0</v>
      </c>
      <c r="H2090" s="212">
        <f t="shared" si="81"/>
        <v>0</v>
      </c>
      <c r="I2090" s="71">
        <f t="shared" si="82"/>
        <v>0</v>
      </c>
    </row>
    <row r="2091" spans="1:9" ht="18" x14ac:dyDescent="0.4">
      <c r="A2091" s="396">
        <v>21020412</v>
      </c>
      <c r="B2091" s="269"/>
      <c r="C2091" s="55"/>
      <c r="D2091" s="91"/>
      <c r="E2091" s="384" t="s">
        <v>183</v>
      </c>
      <c r="F2091" s="213">
        <v>0</v>
      </c>
      <c r="G2091" s="213">
        <v>0</v>
      </c>
      <c r="H2091" s="212">
        <f t="shared" si="81"/>
        <v>0</v>
      </c>
      <c r="I2091" s="71">
        <f t="shared" si="82"/>
        <v>0</v>
      </c>
    </row>
    <row r="2092" spans="1:9" ht="18" x14ac:dyDescent="0.4">
      <c r="A2092" s="396">
        <v>21020420</v>
      </c>
      <c r="B2092" s="269"/>
      <c r="C2092" s="55"/>
      <c r="D2092" s="91"/>
      <c r="E2092" s="384" t="s">
        <v>188</v>
      </c>
      <c r="F2092" s="213">
        <v>0</v>
      </c>
      <c r="G2092" s="213">
        <v>0</v>
      </c>
      <c r="H2092" s="212">
        <f t="shared" si="81"/>
        <v>0</v>
      </c>
      <c r="I2092" s="71">
        <f t="shared" si="82"/>
        <v>0</v>
      </c>
    </row>
    <row r="2093" spans="1:9" ht="18" x14ac:dyDescent="0.4">
      <c r="A2093" s="396">
        <v>21020427</v>
      </c>
      <c r="B2093" s="269" t="s">
        <v>644</v>
      </c>
      <c r="C2093" s="15"/>
      <c r="D2093" s="91">
        <v>31912500</v>
      </c>
      <c r="E2093" s="384" t="s">
        <v>189</v>
      </c>
      <c r="F2093" s="213">
        <v>84600</v>
      </c>
      <c r="G2093" s="213">
        <v>119624.4</v>
      </c>
      <c r="H2093" s="212">
        <f t="shared" si="81"/>
        <v>89718.299999999988</v>
      </c>
      <c r="I2093" s="71">
        <f t="shared" si="82"/>
        <v>120820.644</v>
      </c>
    </row>
    <row r="2094" spans="1:9" ht="18" x14ac:dyDescent="0.4">
      <c r="A2094" s="396">
        <v>21020428</v>
      </c>
      <c r="B2094" s="269"/>
      <c r="C2094" s="55"/>
      <c r="D2094" s="91"/>
      <c r="E2094" s="384" t="s">
        <v>190</v>
      </c>
      <c r="F2094" s="213">
        <v>100769.91</v>
      </c>
      <c r="G2094" s="213">
        <v>142488.65274000002</v>
      </c>
      <c r="H2094" s="212">
        <f t="shared" si="81"/>
        <v>106866.48955500001</v>
      </c>
      <c r="I2094" s="71">
        <f t="shared" si="82"/>
        <v>143913.53926740002</v>
      </c>
    </row>
    <row r="2095" spans="1:9" ht="18" x14ac:dyDescent="0.4">
      <c r="A2095" s="375">
        <v>21020500</v>
      </c>
      <c r="B2095" s="207"/>
      <c r="C2095" s="49"/>
      <c r="D2095" s="207"/>
      <c r="E2095" s="376" t="s">
        <v>194</v>
      </c>
      <c r="F2095" s="213">
        <v>0</v>
      </c>
      <c r="G2095" s="213">
        <v>0</v>
      </c>
      <c r="H2095" s="212">
        <f t="shared" si="81"/>
        <v>0</v>
      </c>
      <c r="I2095" s="71">
        <f t="shared" si="82"/>
        <v>0</v>
      </c>
    </row>
    <row r="2096" spans="1:9" ht="18" x14ac:dyDescent="0.4">
      <c r="A2096" s="377">
        <v>21020512</v>
      </c>
      <c r="B2096" s="269"/>
      <c r="C2096" s="50"/>
      <c r="D2096" s="91"/>
      <c r="E2096" s="384" t="s">
        <v>183</v>
      </c>
      <c r="F2096" s="213">
        <v>0</v>
      </c>
      <c r="G2096" s="213">
        <v>0</v>
      </c>
      <c r="H2096" s="212">
        <f t="shared" si="81"/>
        <v>0</v>
      </c>
      <c r="I2096" s="71">
        <f t="shared" si="82"/>
        <v>0</v>
      </c>
    </row>
    <row r="2097" spans="1:9" ht="18" x14ac:dyDescent="0.4">
      <c r="A2097" s="396">
        <v>21020420</v>
      </c>
      <c r="B2097" s="269"/>
      <c r="C2097" s="55"/>
      <c r="D2097" s="91"/>
      <c r="E2097" s="134" t="s">
        <v>710</v>
      </c>
      <c r="F2097" s="213">
        <v>0</v>
      </c>
      <c r="G2097" s="213">
        <v>0</v>
      </c>
      <c r="H2097" s="212">
        <f t="shared" si="81"/>
        <v>0</v>
      </c>
      <c r="I2097" s="71">
        <f t="shared" si="82"/>
        <v>0</v>
      </c>
    </row>
    <row r="2098" spans="1:9" ht="18" x14ac:dyDescent="0.4">
      <c r="A2098" s="377">
        <v>21020527</v>
      </c>
      <c r="B2098" s="269" t="s">
        <v>644</v>
      </c>
      <c r="C2098" s="15"/>
      <c r="D2098" s="91">
        <v>31912500</v>
      </c>
      <c r="E2098" s="384" t="s">
        <v>189</v>
      </c>
      <c r="F2098" s="213">
        <v>0</v>
      </c>
      <c r="G2098" s="213">
        <v>0</v>
      </c>
      <c r="H2098" s="212">
        <f t="shared" si="81"/>
        <v>0</v>
      </c>
      <c r="I2098" s="71">
        <f t="shared" si="82"/>
        <v>0</v>
      </c>
    </row>
    <row r="2099" spans="1:9" ht="18" x14ac:dyDescent="0.4">
      <c r="A2099" s="377">
        <v>21020528</v>
      </c>
      <c r="B2099" s="269"/>
      <c r="C2099" s="50"/>
      <c r="D2099" s="91"/>
      <c r="E2099" s="384" t="s">
        <v>190</v>
      </c>
      <c r="F2099" s="213">
        <v>0</v>
      </c>
      <c r="G2099" s="213">
        <v>0</v>
      </c>
      <c r="H2099" s="212">
        <f t="shared" si="81"/>
        <v>0</v>
      </c>
      <c r="I2099" s="71">
        <f t="shared" si="82"/>
        <v>0</v>
      </c>
    </row>
    <row r="2100" spans="1:9" ht="18" x14ac:dyDescent="0.4">
      <c r="A2100" s="219">
        <v>22010100</v>
      </c>
      <c r="B2100" s="269"/>
      <c r="C2100" s="18"/>
      <c r="D2100" s="220"/>
      <c r="E2100" s="153" t="s">
        <v>202</v>
      </c>
      <c r="F2100" s="70"/>
      <c r="G2100" s="71"/>
      <c r="H2100" s="70"/>
      <c r="I2100" s="71"/>
    </row>
    <row r="2101" spans="1:9" ht="18" x14ac:dyDescent="0.4">
      <c r="A2101" s="720">
        <v>22010100</v>
      </c>
      <c r="B2101" s="721" t="s">
        <v>784</v>
      </c>
      <c r="C2101" s="50"/>
      <c r="D2101" s="626"/>
      <c r="E2101" s="725" t="s">
        <v>878</v>
      </c>
      <c r="F2101" s="723"/>
      <c r="G2101" s="95">
        <v>1050000</v>
      </c>
      <c r="H2101" s="208">
        <v>140000</v>
      </c>
      <c r="I2101" s="774">
        <v>0</v>
      </c>
    </row>
    <row r="2102" spans="1:9" ht="18" x14ac:dyDescent="0.4">
      <c r="A2102" s="398">
        <v>21020600</v>
      </c>
      <c r="B2102" s="215"/>
      <c r="C2102" s="56"/>
      <c r="D2102" s="215"/>
      <c r="E2102" s="376" t="s">
        <v>195</v>
      </c>
      <c r="F2102" s="213">
        <v>0</v>
      </c>
      <c r="G2102" s="213">
        <v>0</v>
      </c>
      <c r="H2102" s="212">
        <f t="shared" si="81"/>
        <v>0</v>
      </c>
      <c r="I2102" s="71">
        <f t="shared" si="82"/>
        <v>0</v>
      </c>
    </row>
    <row r="2103" spans="1:9" ht="18" x14ac:dyDescent="0.4">
      <c r="A2103" s="377">
        <v>21020605</v>
      </c>
      <c r="B2103" s="269" t="s">
        <v>644</v>
      </c>
      <c r="C2103" s="15"/>
      <c r="D2103" s="91">
        <v>31912500</v>
      </c>
      <c r="E2103" s="178" t="s">
        <v>198</v>
      </c>
      <c r="F2103" s="212">
        <v>0</v>
      </c>
      <c r="G2103" s="399"/>
      <c r="H2103" s="212">
        <f t="shared" si="81"/>
        <v>0</v>
      </c>
      <c r="I2103" s="399"/>
    </row>
    <row r="2104" spans="1:9" ht="18" x14ac:dyDescent="0.4">
      <c r="A2104" s="379">
        <v>22020000</v>
      </c>
      <c r="B2104" s="220"/>
      <c r="C2104" s="51"/>
      <c r="D2104" s="220"/>
      <c r="E2104" s="383" t="s">
        <v>203</v>
      </c>
      <c r="F2104" s="212"/>
      <c r="G2104" s="213"/>
      <c r="H2104" s="212"/>
      <c r="I2104" s="213"/>
    </row>
    <row r="2105" spans="1:9" ht="18" x14ac:dyDescent="0.4">
      <c r="A2105" s="379">
        <v>22020100</v>
      </c>
      <c r="B2105" s="220"/>
      <c r="C2105" s="51"/>
      <c r="D2105" s="220"/>
      <c r="E2105" s="383" t="s">
        <v>204</v>
      </c>
      <c r="F2105" s="212"/>
      <c r="G2105" s="213"/>
      <c r="H2105" s="212"/>
      <c r="I2105" s="213"/>
    </row>
    <row r="2106" spans="1:9" ht="18" x14ac:dyDescent="0.4">
      <c r="A2106" s="37">
        <v>22020101</v>
      </c>
      <c r="B2106" s="269"/>
      <c r="C2106" s="37"/>
      <c r="D2106" s="180"/>
      <c r="E2106" s="290" t="s">
        <v>205</v>
      </c>
      <c r="F2106" s="179"/>
      <c r="G2106" s="213"/>
      <c r="H2106" s="179"/>
      <c r="I2106" s="213"/>
    </row>
    <row r="2107" spans="1:9" ht="18" x14ac:dyDescent="0.4">
      <c r="A2107" s="37">
        <v>22020102</v>
      </c>
      <c r="B2107" s="269"/>
      <c r="C2107" s="37"/>
      <c r="D2107" s="180"/>
      <c r="E2107" s="290" t="s">
        <v>206</v>
      </c>
      <c r="F2107" s="179"/>
      <c r="G2107" s="213">
        <v>200000</v>
      </c>
      <c r="H2107" s="179"/>
      <c r="I2107" s="213">
        <v>200000</v>
      </c>
    </row>
    <row r="2108" spans="1:9" ht="18" x14ac:dyDescent="0.4">
      <c r="A2108" s="37">
        <v>22020103</v>
      </c>
      <c r="B2108" s="269"/>
      <c r="C2108" s="37"/>
      <c r="D2108" s="180"/>
      <c r="E2108" s="290" t="s">
        <v>207</v>
      </c>
      <c r="F2108" s="179"/>
      <c r="G2108" s="213"/>
      <c r="H2108" s="179"/>
      <c r="I2108" s="213"/>
    </row>
    <row r="2109" spans="1:9" ht="18" x14ac:dyDescent="0.4">
      <c r="A2109" s="37">
        <v>22020104</v>
      </c>
      <c r="B2109" s="269"/>
      <c r="C2109" s="37"/>
      <c r="D2109" s="180"/>
      <c r="E2109" s="290" t="s">
        <v>208</v>
      </c>
      <c r="F2109" s="179"/>
      <c r="G2109" s="213"/>
      <c r="H2109" s="179"/>
      <c r="I2109" s="213"/>
    </row>
    <row r="2110" spans="1:9" ht="18" x14ac:dyDescent="0.4">
      <c r="A2110" s="379">
        <v>22020300</v>
      </c>
      <c r="B2110" s="220"/>
      <c r="C2110" s="51"/>
      <c r="D2110" s="220"/>
      <c r="E2110" s="383" t="s">
        <v>212</v>
      </c>
      <c r="F2110" s="212"/>
      <c r="G2110" s="213"/>
      <c r="H2110" s="212"/>
      <c r="I2110" s="213"/>
    </row>
    <row r="2111" spans="1:9" ht="18" x14ac:dyDescent="0.4">
      <c r="A2111" s="381">
        <v>22020307</v>
      </c>
      <c r="B2111" s="269" t="s">
        <v>644</v>
      </c>
      <c r="C2111" s="15"/>
      <c r="D2111" s="91">
        <v>31912500</v>
      </c>
      <c r="E2111" s="400" t="s">
        <v>494</v>
      </c>
      <c r="F2111" s="212">
        <v>5728917</v>
      </c>
      <c r="G2111" s="213">
        <v>10000000</v>
      </c>
      <c r="H2111" s="212">
        <v>4090395</v>
      </c>
      <c r="I2111" s="213">
        <v>10000000</v>
      </c>
    </row>
    <row r="2112" spans="1:9" ht="18" x14ac:dyDescent="0.4">
      <c r="A2112" s="381">
        <v>22020309</v>
      </c>
      <c r="B2112" s="269"/>
      <c r="C2112" s="52"/>
      <c r="D2112" s="91"/>
      <c r="E2112" s="382" t="s">
        <v>218</v>
      </c>
      <c r="F2112" s="212"/>
      <c r="G2112" s="213">
        <v>3000000</v>
      </c>
      <c r="H2112" s="212"/>
      <c r="I2112" s="213">
        <v>3000000</v>
      </c>
    </row>
    <row r="2113" spans="1:9" ht="18" x14ac:dyDescent="0.4">
      <c r="A2113" s="381">
        <v>22020313</v>
      </c>
      <c r="B2113" s="269"/>
      <c r="C2113" s="52"/>
      <c r="D2113" s="91"/>
      <c r="E2113" s="382" t="s">
        <v>221</v>
      </c>
      <c r="F2113" s="212">
        <v>998356</v>
      </c>
      <c r="G2113" s="213">
        <v>5000000</v>
      </c>
      <c r="H2113" s="212">
        <v>2340000</v>
      </c>
      <c r="I2113" s="213">
        <v>5000000</v>
      </c>
    </row>
    <row r="2114" spans="1:9" ht="18" x14ac:dyDescent="0.4">
      <c r="A2114" s="379">
        <v>22020500</v>
      </c>
      <c r="B2114" s="220"/>
      <c r="C2114" s="51"/>
      <c r="D2114" s="220"/>
      <c r="E2114" s="380" t="s">
        <v>495</v>
      </c>
      <c r="F2114" s="212"/>
      <c r="G2114" s="213"/>
      <c r="H2114" s="212"/>
      <c r="I2114" s="213"/>
    </row>
    <row r="2115" spans="1:9" ht="18" x14ac:dyDescent="0.4">
      <c r="A2115" s="381">
        <v>22020501</v>
      </c>
      <c r="B2115" s="269"/>
      <c r="C2115" s="52"/>
      <c r="D2115" s="91"/>
      <c r="E2115" s="382" t="s">
        <v>496</v>
      </c>
      <c r="F2115" s="212"/>
      <c r="G2115" s="213"/>
      <c r="H2115" s="212"/>
      <c r="I2115" s="213"/>
    </row>
    <row r="2116" spans="1:9" ht="18" x14ac:dyDescent="0.4">
      <c r="A2116" s="379">
        <v>22020600</v>
      </c>
      <c r="B2116" s="220"/>
      <c r="C2116" s="51"/>
      <c r="D2116" s="220"/>
      <c r="E2116" s="383" t="s">
        <v>231</v>
      </c>
      <c r="F2116" s="212"/>
      <c r="G2116" s="213"/>
      <c r="H2116" s="212"/>
      <c r="I2116" s="213"/>
    </row>
    <row r="2117" spans="1:9" ht="18" x14ac:dyDescent="0.4">
      <c r="A2117" s="381">
        <v>22020605</v>
      </c>
      <c r="B2117" s="269"/>
      <c r="C2117" s="52"/>
      <c r="D2117" s="91"/>
      <c r="E2117" s="382" t="s">
        <v>497</v>
      </c>
      <c r="F2117" s="212">
        <v>17510505</v>
      </c>
      <c r="G2117" s="213">
        <v>20000000</v>
      </c>
      <c r="H2117" s="212">
        <v>11040000</v>
      </c>
      <c r="I2117" s="213">
        <v>20000000</v>
      </c>
    </row>
    <row r="2118" spans="1:9" ht="36" x14ac:dyDescent="0.4">
      <c r="A2118" s="379">
        <v>22020700</v>
      </c>
      <c r="B2118" s="220"/>
      <c r="C2118" s="51"/>
      <c r="D2118" s="220"/>
      <c r="E2118" s="380" t="s">
        <v>498</v>
      </c>
      <c r="F2118" s="212"/>
      <c r="G2118" s="213"/>
      <c r="H2118" s="212"/>
      <c r="I2118" s="213"/>
    </row>
    <row r="2119" spans="1:9" ht="18" x14ac:dyDescent="0.4">
      <c r="A2119" s="381">
        <v>22020710</v>
      </c>
      <c r="B2119" s="269"/>
      <c r="C2119" s="52"/>
      <c r="D2119" s="91"/>
      <c r="E2119" s="382" t="s">
        <v>443</v>
      </c>
      <c r="F2119" s="212"/>
      <c r="G2119" s="213"/>
      <c r="H2119" s="212"/>
      <c r="I2119" s="213"/>
    </row>
    <row r="2120" spans="1:9" ht="18" x14ac:dyDescent="0.4">
      <c r="A2120" s="379">
        <v>22021000</v>
      </c>
      <c r="B2120" s="220"/>
      <c r="C2120" s="51"/>
      <c r="D2120" s="220"/>
      <c r="E2120" s="383" t="s">
        <v>246</v>
      </c>
      <c r="F2120" s="212"/>
      <c r="G2120" s="213"/>
      <c r="H2120" s="212"/>
      <c r="I2120" s="213"/>
    </row>
    <row r="2121" spans="1:9" ht="36" x14ac:dyDescent="0.4">
      <c r="A2121" s="381">
        <v>22021017</v>
      </c>
      <c r="B2121" s="269"/>
      <c r="C2121" s="52"/>
      <c r="D2121" s="91"/>
      <c r="E2121" s="778" t="s">
        <v>822</v>
      </c>
      <c r="F2121" s="212">
        <v>191000</v>
      </c>
      <c r="G2121" s="213">
        <v>50000000</v>
      </c>
      <c r="H2121" s="212">
        <v>1146000</v>
      </c>
      <c r="I2121" s="213">
        <v>50000000</v>
      </c>
    </row>
    <row r="2122" spans="1:9" ht="36" x14ac:dyDescent="0.4">
      <c r="A2122" s="776">
        <v>22021017</v>
      </c>
      <c r="B2122" s="269"/>
      <c r="C2122" s="52"/>
      <c r="D2122" s="91"/>
      <c r="E2122" s="778" t="s">
        <v>832</v>
      </c>
      <c r="F2122" s="212">
        <v>8906580.5399999991</v>
      </c>
      <c r="G2122" s="775">
        <v>10000000</v>
      </c>
      <c r="H2122" s="212">
        <v>4560760.45</v>
      </c>
      <c r="I2122" s="775">
        <v>5000000</v>
      </c>
    </row>
    <row r="2123" spans="1:9" ht="18" x14ac:dyDescent="0.4">
      <c r="A2123" s="379">
        <v>22040100</v>
      </c>
      <c r="B2123" s="220"/>
      <c r="C2123" s="51"/>
      <c r="D2123" s="220"/>
      <c r="E2123" s="383" t="s">
        <v>308</v>
      </c>
      <c r="F2123" s="212"/>
      <c r="G2123" s="213"/>
      <c r="H2123" s="212"/>
      <c r="I2123" s="213"/>
    </row>
    <row r="2124" spans="1:9" ht="18.5" thickBot="1" x14ac:dyDescent="0.45">
      <c r="A2124" s="419">
        <v>22040109</v>
      </c>
      <c r="B2124" s="420" t="s">
        <v>644</v>
      </c>
      <c r="C2124" s="422"/>
      <c r="D2124" s="331">
        <v>31912500</v>
      </c>
      <c r="E2124" s="410" t="s">
        <v>789</v>
      </c>
      <c r="F2124" s="411"/>
      <c r="G2124" s="412"/>
      <c r="H2124" s="411"/>
      <c r="I2124" s="412">
        <v>5000000</v>
      </c>
    </row>
    <row r="2125" spans="1:9" ht="18.5" thickBot="1" x14ac:dyDescent="0.45">
      <c r="A2125" s="499"/>
      <c r="B2125" s="451"/>
      <c r="C2125" s="500"/>
      <c r="D2125" s="451"/>
      <c r="E2125" s="501" t="s">
        <v>164</v>
      </c>
      <c r="F2125" s="502">
        <f>SUM(F2080:F2103)</f>
        <v>9658999.0725000016</v>
      </c>
      <c r="G2125" s="502">
        <f>SUM(G2080:G2103)</f>
        <v>25292671.488515001</v>
      </c>
      <c r="H2125" s="502">
        <f>SUM(H2080:H2103)</f>
        <v>10383368.51638625</v>
      </c>
      <c r="I2125" s="777">
        <f>SUM(I2080:I2103)</f>
        <v>17154402.935400151</v>
      </c>
    </row>
    <row r="2126" spans="1:9" ht="18.5" thickBot="1" x14ac:dyDescent="0.45">
      <c r="A2126" s="496"/>
      <c r="B2126" s="446"/>
      <c r="C2126" s="496"/>
      <c r="D2126" s="446"/>
      <c r="E2126" s="497" t="s">
        <v>203</v>
      </c>
      <c r="F2126" s="498">
        <f>SUM(F2106:F2124)</f>
        <v>33335358.539999999</v>
      </c>
      <c r="G2126" s="498">
        <f>SUM(G2106:G2124)</f>
        <v>98200000</v>
      </c>
      <c r="H2126" s="498">
        <f>SUM(H2106:H2124)</f>
        <v>23177155.449999999</v>
      </c>
      <c r="I2126" s="498">
        <f>SUM(I2106:I2124)</f>
        <v>98200000</v>
      </c>
    </row>
    <row r="2127" spans="1:9" ht="18.5" thickBot="1" x14ac:dyDescent="0.45">
      <c r="A2127" s="388"/>
      <c r="B2127" s="389"/>
      <c r="C2127" s="54"/>
      <c r="D2127" s="390"/>
      <c r="E2127" s="401" t="s">
        <v>296</v>
      </c>
      <c r="F2127" s="392">
        <f>F2125+F2126</f>
        <v>42994357.612499997</v>
      </c>
      <c r="G2127" s="392">
        <f>G2125+G2126</f>
        <v>123492671.488515</v>
      </c>
      <c r="H2127" s="392">
        <f>H2125+H2126</f>
        <v>33560523.966386251</v>
      </c>
      <c r="I2127" s="392">
        <f>I2125+I2126</f>
        <v>115354402.93540016</v>
      </c>
    </row>
    <row r="2128" spans="1:9" ht="22.5" x14ac:dyDescent="0.45">
      <c r="A2128" s="918" t="s">
        <v>845</v>
      </c>
      <c r="B2128" s="919"/>
      <c r="C2128" s="919"/>
      <c r="D2128" s="919"/>
      <c r="E2128" s="919"/>
      <c r="F2128" s="919"/>
      <c r="G2128" s="919"/>
      <c r="H2128" s="919"/>
      <c r="I2128" s="920"/>
    </row>
    <row r="2129" spans="1:9" ht="18" x14ac:dyDescent="0.4">
      <c r="A2129" s="909" t="s">
        <v>485</v>
      </c>
      <c r="B2129" s="910"/>
      <c r="C2129" s="910"/>
      <c r="D2129" s="910"/>
      <c r="E2129" s="910"/>
      <c r="F2129" s="910"/>
      <c r="G2129" s="910"/>
      <c r="H2129" s="910"/>
      <c r="I2129" s="911"/>
    </row>
    <row r="2130" spans="1:9" ht="22.5" x14ac:dyDescent="0.45">
      <c r="A2130" s="912" t="s">
        <v>952</v>
      </c>
      <c r="B2130" s="913"/>
      <c r="C2130" s="913"/>
      <c r="D2130" s="913"/>
      <c r="E2130" s="913"/>
      <c r="F2130" s="913"/>
      <c r="G2130" s="913"/>
      <c r="H2130" s="913"/>
      <c r="I2130" s="914"/>
    </row>
    <row r="2131" spans="1:9" ht="26.25" customHeight="1" thickBot="1" x14ac:dyDescent="0.45">
      <c r="A2131" s="915" t="s">
        <v>279</v>
      </c>
      <c r="B2131" s="916"/>
      <c r="C2131" s="916"/>
      <c r="D2131" s="916"/>
      <c r="E2131" s="916"/>
      <c r="F2131" s="916"/>
      <c r="G2131" s="916"/>
      <c r="H2131" s="916"/>
      <c r="I2131" s="917"/>
    </row>
    <row r="2132" spans="1:9" ht="18.75" customHeight="1" thickBot="1" x14ac:dyDescent="0.45">
      <c r="A2132" s="906" t="s">
        <v>465</v>
      </c>
      <c r="B2132" s="907"/>
      <c r="C2132" s="907"/>
      <c r="D2132" s="907"/>
      <c r="E2132" s="907"/>
      <c r="F2132" s="907"/>
      <c r="G2132" s="907"/>
      <c r="H2132" s="907"/>
      <c r="I2132" s="908"/>
    </row>
    <row r="2133" spans="1:9" ht="36.5" thickBot="1" x14ac:dyDescent="0.45">
      <c r="A2133" s="4" t="s">
        <v>463</v>
      </c>
      <c r="B2133" s="80" t="s">
        <v>456</v>
      </c>
      <c r="C2133" s="4" t="s">
        <v>452</v>
      </c>
      <c r="D2133" s="80" t="s">
        <v>455</v>
      </c>
      <c r="E2133" s="185" t="s">
        <v>1</v>
      </c>
      <c r="F2133" s="80" t="s">
        <v>853</v>
      </c>
      <c r="G2133" s="80" t="s">
        <v>883</v>
      </c>
      <c r="H2133" s="80" t="s">
        <v>884</v>
      </c>
      <c r="I2133" s="80" t="s">
        <v>957</v>
      </c>
    </row>
    <row r="2134" spans="1:9" s="175" customFormat="1" ht="18" x14ac:dyDescent="0.35">
      <c r="A2134" s="375">
        <v>20000000</v>
      </c>
      <c r="B2134" s="207"/>
      <c r="C2134" s="49"/>
      <c r="D2134" s="207"/>
      <c r="E2134" s="376" t="s">
        <v>163</v>
      </c>
      <c r="F2134" s="402"/>
      <c r="G2134" s="402"/>
      <c r="H2134" s="402"/>
      <c r="I2134" s="403"/>
    </row>
    <row r="2135" spans="1:9" ht="18" x14ac:dyDescent="0.4">
      <c r="A2135" s="375">
        <v>21000000</v>
      </c>
      <c r="B2135" s="207"/>
      <c r="C2135" s="49"/>
      <c r="D2135" s="207"/>
      <c r="E2135" s="376" t="s">
        <v>164</v>
      </c>
      <c r="F2135" s="402"/>
      <c r="G2135" s="402"/>
      <c r="H2135" s="402"/>
      <c r="I2135" s="403"/>
    </row>
    <row r="2136" spans="1:9" ht="18" x14ac:dyDescent="0.4">
      <c r="A2136" s="375">
        <v>21010000</v>
      </c>
      <c r="B2136" s="207"/>
      <c r="C2136" s="49"/>
      <c r="D2136" s="207"/>
      <c r="E2136" s="376" t="s">
        <v>165</v>
      </c>
      <c r="F2136" s="402"/>
      <c r="G2136" s="402"/>
      <c r="H2136" s="402"/>
      <c r="I2136" s="403"/>
    </row>
    <row r="2137" spans="1:9" ht="18" x14ac:dyDescent="0.4">
      <c r="A2137" s="396">
        <v>21010103</v>
      </c>
      <c r="B2137" s="269"/>
      <c r="C2137" s="55"/>
      <c r="D2137" s="91"/>
      <c r="E2137" s="178" t="s">
        <v>167</v>
      </c>
      <c r="F2137" s="212"/>
      <c r="G2137" s="404"/>
      <c r="H2137" s="212"/>
      <c r="I2137" s="213"/>
    </row>
    <row r="2138" spans="1:9" ht="18" x14ac:dyDescent="0.4">
      <c r="A2138" s="396">
        <v>21010104</v>
      </c>
      <c r="B2138" s="269" t="s">
        <v>644</v>
      </c>
      <c r="C2138" s="15"/>
      <c r="D2138" s="91">
        <v>31912500</v>
      </c>
      <c r="E2138" s="178" t="s">
        <v>168</v>
      </c>
      <c r="F2138" s="213">
        <v>651249</v>
      </c>
      <c r="G2138" s="213">
        <v>957336.03</v>
      </c>
      <c r="H2138" s="209">
        <f>G2138/12*9</f>
        <v>718002.02249999996</v>
      </c>
      <c r="I2138" s="71">
        <f>G2138+(G2138/100*5)</f>
        <v>1005202.8315000001</v>
      </c>
    </row>
    <row r="2139" spans="1:9" ht="18" x14ac:dyDescent="0.4">
      <c r="A2139" s="396">
        <v>21010105</v>
      </c>
      <c r="B2139" s="269"/>
      <c r="C2139" s="15"/>
      <c r="D2139" s="91"/>
      <c r="E2139" s="178" t="s">
        <v>169</v>
      </c>
      <c r="F2139" s="213">
        <v>0</v>
      </c>
      <c r="G2139" s="213">
        <v>0</v>
      </c>
      <c r="H2139" s="209">
        <f t="shared" ref="H2139:H2162" si="83">G2139/12*9</f>
        <v>0</v>
      </c>
      <c r="I2139" s="71">
        <f t="shared" ref="I2139:I2158" si="84">G2139+(G2139/100*5)</f>
        <v>0</v>
      </c>
    </row>
    <row r="2140" spans="1:9" ht="18" x14ac:dyDescent="0.4">
      <c r="A2140" s="210">
        <v>21010106</v>
      </c>
      <c r="B2140" s="269"/>
      <c r="C2140" s="15"/>
      <c r="D2140" s="91"/>
      <c r="E2140" s="92" t="s">
        <v>170</v>
      </c>
      <c r="F2140" s="213">
        <v>0</v>
      </c>
      <c r="G2140" s="213">
        <v>0</v>
      </c>
      <c r="H2140" s="209">
        <f t="shared" si="83"/>
        <v>0</v>
      </c>
      <c r="I2140" s="71">
        <f t="shared" si="84"/>
        <v>0</v>
      </c>
    </row>
    <row r="2141" spans="1:9" ht="18" x14ac:dyDescent="0.4">
      <c r="A2141" s="276"/>
      <c r="B2141" s="269"/>
      <c r="C2141" s="15"/>
      <c r="D2141" s="91"/>
      <c r="E2141" s="129" t="s">
        <v>680</v>
      </c>
      <c r="F2141" s="213">
        <v>0</v>
      </c>
      <c r="G2141" s="213">
        <v>926143.49</v>
      </c>
      <c r="H2141" s="209">
        <v>0</v>
      </c>
      <c r="I2141" s="755">
        <v>480000</v>
      </c>
    </row>
    <row r="2142" spans="1:9" ht="18" x14ac:dyDescent="0.4">
      <c r="A2142" s="375">
        <v>21020000</v>
      </c>
      <c r="B2142" s="207"/>
      <c r="C2142" s="49"/>
      <c r="D2142" s="207"/>
      <c r="E2142" s="376" t="s">
        <v>176</v>
      </c>
      <c r="F2142" s="213">
        <v>0</v>
      </c>
      <c r="G2142" s="213">
        <v>0</v>
      </c>
      <c r="H2142" s="209">
        <f t="shared" si="83"/>
        <v>0</v>
      </c>
      <c r="I2142" s="71">
        <f t="shared" si="84"/>
        <v>0</v>
      </c>
    </row>
    <row r="2143" spans="1:9" ht="18" x14ac:dyDescent="0.4">
      <c r="A2143" s="375">
        <v>21020300</v>
      </c>
      <c r="B2143" s="207"/>
      <c r="C2143" s="49"/>
      <c r="D2143" s="207"/>
      <c r="E2143" s="376" t="s">
        <v>192</v>
      </c>
      <c r="F2143" s="213">
        <v>0</v>
      </c>
      <c r="G2143" s="213">
        <v>0</v>
      </c>
      <c r="H2143" s="209">
        <f t="shared" si="83"/>
        <v>0</v>
      </c>
      <c r="I2143" s="71">
        <f t="shared" si="84"/>
        <v>0</v>
      </c>
    </row>
    <row r="2144" spans="1:9" ht="21.75" customHeight="1" x14ac:dyDescent="0.4">
      <c r="A2144" s="396">
        <v>21020312</v>
      </c>
      <c r="B2144" s="269"/>
      <c r="C2144" s="55"/>
      <c r="D2144" s="91"/>
      <c r="E2144" s="384" t="s">
        <v>183</v>
      </c>
      <c r="F2144" s="213">
        <v>0</v>
      </c>
      <c r="G2144" s="213">
        <v>0</v>
      </c>
      <c r="H2144" s="209">
        <f t="shared" si="83"/>
        <v>0</v>
      </c>
      <c r="I2144" s="71">
        <f t="shared" si="84"/>
        <v>0</v>
      </c>
    </row>
    <row r="2145" spans="1:9" ht="18" x14ac:dyDescent="0.4">
      <c r="A2145" s="396">
        <v>21020320</v>
      </c>
      <c r="B2145" s="269" t="s">
        <v>644</v>
      </c>
      <c r="C2145" s="15"/>
      <c r="D2145" s="91">
        <v>31912500</v>
      </c>
      <c r="E2145" s="384" t="s">
        <v>188</v>
      </c>
      <c r="F2145" s="213">
        <v>227937.24750000003</v>
      </c>
      <c r="G2145" s="213">
        <v>335067.75382500002</v>
      </c>
      <c r="H2145" s="209">
        <f t="shared" si="83"/>
        <v>251300.81536875002</v>
      </c>
      <c r="I2145" s="71">
        <f t="shared" si="84"/>
        <v>351821.14151625003</v>
      </c>
    </row>
    <row r="2146" spans="1:9" ht="18" x14ac:dyDescent="0.4">
      <c r="A2146" s="396">
        <v>21020327</v>
      </c>
      <c r="B2146" s="269" t="s">
        <v>644</v>
      </c>
      <c r="C2146" s="15"/>
      <c r="D2146" s="91">
        <v>31912500</v>
      </c>
      <c r="E2146" s="384" t="s">
        <v>189</v>
      </c>
      <c r="F2146" s="213">
        <v>130249.5</v>
      </c>
      <c r="G2146" s="213">
        <v>191466.76499999998</v>
      </c>
      <c r="H2146" s="209">
        <f t="shared" si="83"/>
        <v>143600.07374999998</v>
      </c>
      <c r="I2146" s="71">
        <f t="shared" si="84"/>
        <v>201040.10324999999</v>
      </c>
    </row>
    <row r="2147" spans="1:9" ht="18" x14ac:dyDescent="0.4">
      <c r="A2147" s="396">
        <v>21020328</v>
      </c>
      <c r="B2147" s="269"/>
      <c r="C2147" s="55"/>
      <c r="D2147" s="91"/>
      <c r="E2147" s="384" t="s">
        <v>538</v>
      </c>
      <c r="F2147" s="213">
        <v>0</v>
      </c>
      <c r="G2147" s="213">
        <v>0</v>
      </c>
      <c r="H2147" s="209">
        <f t="shared" si="83"/>
        <v>0</v>
      </c>
      <c r="I2147" s="71">
        <f t="shared" si="84"/>
        <v>0</v>
      </c>
    </row>
    <row r="2148" spans="1:9" ht="18" x14ac:dyDescent="0.4">
      <c r="A2148" s="375">
        <v>21020400</v>
      </c>
      <c r="B2148" s="207"/>
      <c r="C2148" s="49"/>
      <c r="D2148" s="207"/>
      <c r="E2148" s="376" t="s">
        <v>193</v>
      </c>
      <c r="F2148" s="213">
        <v>0</v>
      </c>
      <c r="G2148" s="213">
        <v>0</v>
      </c>
      <c r="H2148" s="209">
        <f t="shared" si="83"/>
        <v>0</v>
      </c>
      <c r="I2148" s="71">
        <f t="shared" si="84"/>
        <v>0</v>
      </c>
    </row>
    <row r="2149" spans="1:9" ht="18" x14ac:dyDescent="0.4">
      <c r="A2149" s="396">
        <v>21020312</v>
      </c>
      <c r="B2149" s="269"/>
      <c r="C2149" s="55"/>
      <c r="D2149" s="133"/>
      <c r="E2149" s="384" t="s">
        <v>183</v>
      </c>
      <c r="F2149" s="213">
        <v>0</v>
      </c>
      <c r="G2149" s="213">
        <v>0</v>
      </c>
      <c r="H2149" s="209">
        <f t="shared" si="83"/>
        <v>0</v>
      </c>
      <c r="I2149" s="71">
        <f t="shared" si="84"/>
        <v>0</v>
      </c>
    </row>
    <row r="2150" spans="1:9" ht="18" x14ac:dyDescent="0.4">
      <c r="A2150" s="396">
        <v>21020327</v>
      </c>
      <c r="B2150" s="269" t="s">
        <v>644</v>
      </c>
      <c r="C2150" s="15"/>
      <c r="D2150" s="91">
        <v>31912500</v>
      </c>
      <c r="E2150" s="384" t="s">
        <v>499</v>
      </c>
      <c r="F2150" s="213">
        <v>0</v>
      </c>
      <c r="G2150" s="213">
        <v>0</v>
      </c>
      <c r="H2150" s="209">
        <f t="shared" si="83"/>
        <v>0</v>
      </c>
      <c r="I2150" s="71">
        <f t="shared" si="84"/>
        <v>0</v>
      </c>
    </row>
    <row r="2151" spans="1:9" ht="18" x14ac:dyDescent="0.4">
      <c r="A2151" s="396">
        <v>21020328</v>
      </c>
      <c r="B2151" s="269"/>
      <c r="C2151" s="55"/>
      <c r="D2151" s="133"/>
      <c r="E2151" s="384" t="s">
        <v>500</v>
      </c>
      <c r="F2151" s="213">
        <v>0</v>
      </c>
      <c r="G2151" s="213">
        <v>0</v>
      </c>
      <c r="H2151" s="209">
        <f t="shared" si="83"/>
        <v>0</v>
      </c>
      <c r="I2151" s="71">
        <f t="shared" si="84"/>
        <v>0</v>
      </c>
    </row>
    <row r="2152" spans="1:9" ht="18" x14ac:dyDescent="0.4">
      <c r="A2152" s="375">
        <v>21020400</v>
      </c>
      <c r="B2152" s="207"/>
      <c r="C2152" s="49"/>
      <c r="D2152" s="207"/>
      <c r="E2152" s="376" t="s">
        <v>193</v>
      </c>
      <c r="F2152" s="213">
        <v>0</v>
      </c>
      <c r="G2152" s="213">
        <v>0</v>
      </c>
      <c r="H2152" s="209">
        <f t="shared" si="83"/>
        <v>0</v>
      </c>
      <c r="I2152" s="71">
        <f t="shared" si="84"/>
        <v>0</v>
      </c>
    </row>
    <row r="2153" spans="1:9" ht="18" x14ac:dyDescent="0.4">
      <c r="A2153" s="396">
        <v>21020401</v>
      </c>
      <c r="B2153" s="269"/>
      <c r="C2153" s="55"/>
      <c r="D2153" s="91"/>
      <c r="E2153" s="384" t="s">
        <v>177</v>
      </c>
      <c r="F2153" s="213">
        <v>0</v>
      </c>
      <c r="G2153" s="213">
        <v>0</v>
      </c>
      <c r="H2153" s="209">
        <f t="shared" si="83"/>
        <v>0</v>
      </c>
      <c r="I2153" s="71">
        <f t="shared" si="84"/>
        <v>0</v>
      </c>
    </row>
    <row r="2154" spans="1:9" ht="18" x14ac:dyDescent="0.4">
      <c r="A2154" s="396">
        <v>21020402</v>
      </c>
      <c r="B2154" s="269"/>
      <c r="C2154" s="55"/>
      <c r="D2154" s="91"/>
      <c r="E2154" s="384" t="s">
        <v>178</v>
      </c>
      <c r="F2154" s="213">
        <v>0</v>
      </c>
      <c r="G2154" s="213">
        <v>0</v>
      </c>
      <c r="H2154" s="209">
        <f t="shared" si="83"/>
        <v>0</v>
      </c>
      <c r="I2154" s="71">
        <f t="shared" si="84"/>
        <v>0</v>
      </c>
    </row>
    <row r="2155" spans="1:9" ht="18" x14ac:dyDescent="0.4">
      <c r="A2155" s="396">
        <v>21020403</v>
      </c>
      <c r="B2155" s="269"/>
      <c r="C2155" s="55"/>
      <c r="D2155" s="91"/>
      <c r="E2155" s="384" t="s">
        <v>179</v>
      </c>
      <c r="F2155" s="213">
        <v>0</v>
      </c>
      <c r="G2155" s="213">
        <v>0</v>
      </c>
      <c r="H2155" s="209">
        <f t="shared" si="83"/>
        <v>0</v>
      </c>
      <c r="I2155" s="71">
        <f t="shared" si="84"/>
        <v>0</v>
      </c>
    </row>
    <row r="2156" spans="1:9" ht="18" x14ac:dyDescent="0.4">
      <c r="A2156" s="396">
        <v>21020404</v>
      </c>
      <c r="B2156" s="269"/>
      <c r="C2156" s="55"/>
      <c r="D2156" s="91"/>
      <c r="E2156" s="384" t="s">
        <v>180</v>
      </c>
      <c r="F2156" s="213">
        <v>0</v>
      </c>
      <c r="G2156" s="213">
        <v>0</v>
      </c>
      <c r="H2156" s="209">
        <f t="shared" si="83"/>
        <v>0</v>
      </c>
      <c r="I2156" s="71">
        <f t="shared" si="84"/>
        <v>0</v>
      </c>
    </row>
    <row r="2157" spans="1:9" ht="18" x14ac:dyDescent="0.4">
      <c r="A2157" s="396">
        <v>21020412</v>
      </c>
      <c r="B2157" s="269"/>
      <c r="C2157" s="55"/>
      <c r="D2157" s="91"/>
      <c r="E2157" s="384" t="s">
        <v>183</v>
      </c>
      <c r="F2157" s="213">
        <v>0</v>
      </c>
      <c r="G2157" s="213">
        <v>0</v>
      </c>
      <c r="H2157" s="209">
        <f t="shared" si="83"/>
        <v>0</v>
      </c>
      <c r="I2157" s="71">
        <f t="shared" si="84"/>
        <v>0</v>
      </c>
    </row>
    <row r="2158" spans="1:9" ht="18" x14ac:dyDescent="0.4">
      <c r="A2158" s="396">
        <v>21020415</v>
      </c>
      <c r="B2158" s="269"/>
      <c r="C2158" s="55"/>
      <c r="D2158" s="91"/>
      <c r="E2158" s="384" t="s">
        <v>186</v>
      </c>
      <c r="F2158" s="213">
        <v>0</v>
      </c>
      <c r="G2158" s="213">
        <v>0</v>
      </c>
      <c r="H2158" s="209">
        <f t="shared" si="83"/>
        <v>0</v>
      </c>
      <c r="I2158" s="71">
        <f t="shared" si="84"/>
        <v>0</v>
      </c>
    </row>
    <row r="2159" spans="1:9" ht="18" x14ac:dyDescent="0.4">
      <c r="A2159" s="219">
        <v>22010100</v>
      </c>
      <c r="B2159" s="269"/>
      <c r="C2159" s="18"/>
      <c r="D2159" s="220"/>
      <c r="E2159" s="153" t="s">
        <v>202</v>
      </c>
      <c r="F2159" s="70"/>
      <c r="G2159" s="71"/>
      <c r="H2159" s="70"/>
      <c r="I2159" s="71"/>
    </row>
    <row r="2160" spans="1:9" ht="18" x14ac:dyDescent="0.4">
      <c r="A2160" s="720">
        <v>22010100</v>
      </c>
      <c r="B2160" s="721" t="s">
        <v>784</v>
      </c>
      <c r="C2160" s="50"/>
      <c r="D2160" s="626"/>
      <c r="E2160" s="725" t="s">
        <v>878</v>
      </c>
      <c r="F2160" s="723"/>
      <c r="G2160" s="95">
        <v>210000</v>
      </c>
      <c r="H2160" s="208">
        <v>20000</v>
      </c>
      <c r="I2160" s="774">
        <v>0</v>
      </c>
    </row>
    <row r="2161" spans="1:9" ht="18" x14ac:dyDescent="0.4">
      <c r="A2161" s="398">
        <v>21020600</v>
      </c>
      <c r="B2161" s="215"/>
      <c r="C2161" s="56"/>
      <c r="D2161" s="215"/>
      <c r="E2161" s="376" t="s">
        <v>195</v>
      </c>
      <c r="F2161" s="213">
        <v>0</v>
      </c>
      <c r="G2161" s="213"/>
      <c r="H2161" s="209">
        <f t="shared" si="83"/>
        <v>0</v>
      </c>
      <c r="I2161" s="213"/>
    </row>
    <row r="2162" spans="1:9" ht="18" x14ac:dyDescent="0.4">
      <c r="A2162" s="377">
        <v>21020605</v>
      </c>
      <c r="B2162" s="269"/>
      <c r="C2162" s="50"/>
      <c r="D2162" s="91"/>
      <c r="E2162" s="178" t="s">
        <v>198</v>
      </c>
      <c r="F2162" s="209">
        <v>0</v>
      </c>
      <c r="G2162" s="213"/>
      <c r="H2162" s="209">
        <f t="shared" si="83"/>
        <v>0</v>
      </c>
      <c r="I2162" s="213"/>
    </row>
    <row r="2163" spans="1:9" ht="18" x14ac:dyDescent="0.4">
      <c r="A2163" s="379">
        <v>22020000</v>
      </c>
      <c r="B2163" s="220"/>
      <c r="C2163" s="51"/>
      <c r="D2163" s="220"/>
      <c r="E2163" s="383" t="s">
        <v>203</v>
      </c>
      <c r="F2163" s="212"/>
      <c r="G2163" s="213"/>
      <c r="H2163" s="212"/>
      <c r="I2163" s="213"/>
    </row>
    <row r="2164" spans="1:9" ht="18" x14ac:dyDescent="0.4">
      <c r="A2164" s="379">
        <v>22020100</v>
      </c>
      <c r="B2164" s="220"/>
      <c r="C2164" s="51"/>
      <c r="D2164" s="220"/>
      <c r="E2164" s="383" t="s">
        <v>204</v>
      </c>
      <c r="F2164" s="212"/>
      <c r="G2164" s="213"/>
      <c r="H2164" s="212"/>
      <c r="I2164" s="213"/>
    </row>
    <row r="2165" spans="1:9" ht="18" x14ac:dyDescent="0.4">
      <c r="A2165" s="37">
        <v>22020101</v>
      </c>
      <c r="B2165" s="269"/>
      <c r="C2165" s="37"/>
      <c r="D2165" s="180"/>
      <c r="E2165" s="290" t="s">
        <v>205</v>
      </c>
      <c r="F2165" s="179"/>
      <c r="G2165" s="213">
        <v>100000</v>
      </c>
      <c r="H2165" s="179"/>
      <c r="I2165" s="213">
        <v>100000</v>
      </c>
    </row>
    <row r="2166" spans="1:9" ht="18" x14ac:dyDescent="0.4">
      <c r="A2166" s="37">
        <v>22020102</v>
      </c>
      <c r="B2166" s="269"/>
      <c r="C2166" s="37"/>
      <c r="D2166" s="180"/>
      <c r="E2166" s="290" t="s">
        <v>206</v>
      </c>
      <c r="F2166" s="179"/>
      <c r="G2166" s="213"/>
      <c r="H2166" s="179"/>
      <c r="I2166" s="213"/>
    </row>
    <row r="2167" spans="1:9" ht="18" x14ac:dyDescent="0.4">
      <c r="A2167" s="37">
        <v>22020103</v>
      </c>
      <c r="B2167" s="269"/>
      <c r="C2167" s="37"/>
      <c r="D2167" s="180"/>
      <c r="E2167" s="290" t="s">
        <v>207</v>
      </c>
      <c r="F2167" s="179"/>
      <c r="G2167" s="213"/>
      <c r="H2167" s="179"/>
      <c r="I2167" s="213"/>
    </row>
    <row r="2168" spans="1:9" ht="18" x14ac:dyDescent="0.4">
      <c r="A2168" s="37">
        <v>22020104</v>
      </c>
      <c r="B2168" s="269"/>
      <c r="C2168" s="37"/>
      <c r="D2168" s="180"/>
      <c r="E2168" s="290" t="s">
        <v>208</v>
      </c>
      <c r="F2168" s="179"/>
      <c r="G2168" s="213"/>
      <c r="H2168" s="179"/>
      <c r="I2168" s="213"/>
    </row>
    <row r="2169" spans="1:9" ht="18" x14ac:dyDescent="0.4">
      <c r="A2169" s="379">
        <v>22020300</v>
      </c>
      <c r="B2169" s="220"/>
      <c r="C2169" s="51"/>
      <c r="D2169" s="220"/>
      <c r="E2169" s="383" t="s">
        <v>212</v>
      </c>
      <c r="F2169" s="212"/>
      <c r="G2169" s="213"/>
      <c r="H2169" s="212"/>
      <c r="I2169" s="213"/>
    </row>
    <row r="2170" spans="1:9" ht="18" x14ac:dyDescent="0.4">
      <c r="A2170" s="381">
        <v>22020307</v>
      </c>
      <c r="B2170" s="269"/>
      <c r="C2170" s="15"/>
      <c r="D2170" s="91"/>
      <c r="E2170" s="400" t="s">
        <v>494</v>
      </c>
      <c r="F2170" s="212"/>
      <c r="G2170" s="213"/>
      <c r="H2170" s="212"/>
      <c r="I2170" s="213"/>
    </row>
    <row r="2171" spans="1:9" ht="18" x14ac:dyDescent="0.4">
      <c r="A2171" s="381">
        <v>22020309</v>
      </c>
      <c r="B2171" s="269"/>
      <c r="C2171" s="52"/>
      <c r="D2171" s="91"/>
      <c r="E2171" s="382" t="s">
        <v>218</v>
      </c>
      <c r="F2171" s="212"/>
      <c r="G2171" s="213"/>
      <c r="H2171" s="212"/>
      <c r="I2171" s="213">
        <v>0</v>
      </c>
    </row>
    <row r="2172" spans="1:9" ht="18" x14ac:dyDescent="0.4">
      <c r="A2172" s="381">
        <v>22020313</v>
      </c>
      <c r="B2172" s="269"/>
      <c r="C2172" s="52"/>
      <c r="D2172" s="91"/>
      <c r="E2172" s="382" t="s">
        <v>221</v>
      </c>
      <c r="F2172" s="212"/>
      <c r="G2172" s="213"/>
      <c r="H2172" s="212"/>
      <c r="I2172" s="213"/>
    </row>
    <row r="2173" spans="1:9" ht="18" x14ac:dyDescent="0.4">
      <c r="A2173" s="379">
        <v>22020500</v>
      </c>
      <c r="B2173" s="220"/>
      <c r="C2173" s="51"/>
      <c r="D2173" s="220"/>
      <c r="E2173" s="380" t="s">
        <v>495</v>
      </c>
      <c r="F2173" s="212"/>
      <c r="G2173" s="213"/>
      <c r="H2173" s="212"/>
      <c r="I2173" s="213"/>
    </row>
    <row r="2174" spans="1:9" ht="18" x14ac:dyDescent="0.4">
      <c r="A2174" s="381">
        <v>22020501</v>
      </c>
      <c r="B2174" s="269"/>
      <c r="C2174" s="52"/>
      <c r="D2174" s="91"/>
      <c r="E2174" s="382" t="s">
        <v>496</v>
      </c>
      <c r="F2174" s="212"/>
      <c r="G2174" s="213"/>
      <c r="H2174" s="212"/>
      <c r="I2174" s="213"/>
    </row>
    <row r="2175" spans="1:9" ht="18" x14ac:dyDescent="0.4">
      <c r="A2175" s="379">
        <v>22020600</v>
      </c>
      <c r="B2175" s="220"/>
      <c r="C2175" s="51"/>
      <c r="D2175" s="220"/>
      <c r="E2175" s="383" t="s">
        <v>231</v>
      </c>
      <c r="F2175" s="212"/>
      <c r="G2175" s="213"/>
      <c r="H2175" s="212"/>
      <c r="I2175" s="213"/>
    </row>
    <row r="2176" spans="1:9" ht="18" x14ac:dyDescent="0.4">
      <c r="A2176" s="381">
        <v>22020605</v>
      </c>
      <c r="B2176" s="269"/>
      <c r="C2176" s="52"/>
      <c r="D2176" s="91"/>
      <c r="E2176" s="382" t="s">
        <v>497</v>
      </c>
      <c r="F2176" s="212"/>
      <c r="G2176" s="213"/>
      <c r="H2176" s="212"/>
      <c r="I2176" s="213"/>
    </row>
    <row r="2177" spans="1:9" ht="36" x14ac:dyDescent="0.4">
      <c r="A2177" s="379">
        <v>22020700</v>
      </c>
      <c r="B2177" s="220"/>
      <c r="C2177" s="51"/>
      <c r="D2177" s="220"/>
      <c r="E2177" s="380" t="s">
        <v>498</v>
      </c>
      <c r="F2177" s="212"/>
      <c r="G2177" s="213"/>
      <c r="H2177" s="212"/>
      <c r="I2177" s="213"/>
    </row>
    <row r="2178" spans="1:9" ht="18" x14ac:dyDescent="0.4">
      <c r="A2178" s="381">
        <v>22020710</v>
      </c>
      <c r="B2178" s="269" t="s">
        <v>644</v>
      </c>
      <c r="C2178" s="15"/>
      <c r="D2178" s="91">
        <v>31912500</v>
      </c>
      <c r="E2178" s="382" t="s">
        <v>443</v>
      </c>
      <c r="F2178" s="212"/>
      <c r="G2178" s="213">
        <v>2000000</v>
      </c>
      <c r="H2178" s="212">
        <v>1430000</v>
      </c>
      <c r="I2178" s="213">
        <v>2000000</v>
      </c>
    </row>
    <row r="2179" spans="1:9" ht="18" x14ac:dyDescent="0.4">
      <c r="A2179" s="379">
        <v>22021000</v>
      </c>
      <c r="B2179" s="220"/>
      <c r="C2179" s="51"/>
      <c r="D2179" s="220"/>
      <c r="E2179" s="383" t="s">
        <v>246</v>
      </c>
      <c r="F2179" s="212"/>
      <c r="G2179" s="213"/>
      <c r="H2179" s="212"/>
      <c r="I2179" s="213"/>
    </row>
    <row r="2180" spans="1:9" ht="18.5" thickBot="1" x14ac:dyDescent="0.45">
      <c r="A2180" s="419">
        <v>22021017</v>
      </c>
      <c r="B2180" s="420"/>
      <c r="C2180" s="421"/>
      <c r="D2180" s="331"/>
      <c r="E2180" s="410" t="s">
        <v>259</v>
      </c>
      <c r="F2180" s="411"/>
      <c r="G2180" s="412"/>
      <c r="H2180" s="411"/>
      <c r="I2180" s="412"/>
    </row>
    <row r="2181" spans="1:9" ht="18.5" thickBot="1" x14ac:dyDescent="0.45">
      <c r="A2181" s="499"/>
      <c r="B2181" s="451"/>
      <c r="C2181" s="500"/>
      <c r="D2181" s="451"/>
      <c r="E2181" s="501" t="s">
        <v>164</v>
      </c>
      <c r="F2181" s="502">
        <f>SUM(F2138:F2162)</f>
        <v>1009435.7475000001</v>
      </c>
      <c r="G2181" s="502">
        <f>SUM(G2138:G2162)</f>
        <v>2620014.0388250002</v>
      </c>
      <c r="H2181" s="502">
        <f>SUM(H2138:H2162)</f>
        <v>1132902.9116187501</v>
      </c>
      <c r="I2181" s="502">
        <f>SUM(I2138:I2162)</f>
        <v>2038064.0762662501</v>
      </c>
    </row>
    <row r="2182" spans="1:9" ht="18.5" thickBot="1" x14ac:dyDescent="0.45">
      <c r="A2182" s="496"/>
      <c r="B2182" s="446"/>
      <c r="C2182" s="496"/>
      <c r="D2182" s="446"/>
      <c r="E2182" s="497" t="s">
        <v>203</v>
      </c>
      <c r="F2182" s="498">
        <f>SUM(F2165:F2180)</f>
        <v>0</v>
      </c>
      <c r="G2182" s="498">
        <f>SUM(G2165:G2180)</f>
        <v>2100000</v>
      </c>
      <c r="H2182" s="498">
        <f>SUM(H2165:H2180)</f>
        <v>1430000</v>
      </c>
      <c r="I2182" s="498">
        <f>SUM(I2165:I2180)</f>
        <v>2100000</v>
      </c>
    </row>
    <row r="2183" spans="1:9" ht="18.5" thickBot="1" x14ac:dyDescent="0.45">
      <c r="A2183" s="388"/>
      <c r="B2183" s="389"/>
      <c r="C2183" s="54"/>
      <c r="D2183" s="390"/>
      <c r="E2183" s="401" t="s">
        <v>296</v>
      </c>
      <c r="F2183" s="392">
        <f>F2181+F2182</f>
        <v>1009435.7475000001</v>
      </c>
      <c r="G2183" s="392">
        <f>G2181+G2182</f>
        <v>4720014.0388249997</v>
      </c>
      <c r="H2183" s="392">
        <f>H2181+H2182</f>
        <v>2562902.9116187501</v>
      </c>
      <c r="I2183" s="392">
        <f>I2181+I2182</f>
        <v>4138064.0762662501</v>
      </c>
    </row>
    <row r="2184" spans="1:9" ht="18" x14ac:dyDescent="0.4"/>
  </sheetData>
  <mergeCells count="258">
    <mergeCell ref="A276:I276"/>
    <mergeCell ref="A275:I275"/>
    <mergeCell ref="A274:I274"/>
    <mergeCell ref="A273:I273"/>
    <mergeCell ref="A272:I272"/>
    <mergeCell ref="A721:I721"/>
    <mergeCell ref="A310:I310"/>
    <mergeCell ref="A311:I311"/>
    <mergeCell ref="A312:I312"/>
    <mergeCell ref="A313:I313"/>
    <mergeCell ref="A399:I399"/>
    <mergeCell ref="A400:I400"/>
    <mergeCell ref="A401:I401"/>
    <mergeCell ref="A407:I407"/>
    <mergeCell ref="A411:I411"/>
    <mergeCell ref="A412:I412"/>
    <mergeCell ref="A314:I314"/>
    <mergeCell ref="A318:I318"/>
    <mergeCell ref="A322:I322"/>
    <mergeCell ref="A397:I397"/>
    <mergeCell ref="A398:I398"/>
    <mergeCell ref="A323:I323"/>
    <mergeCell ref="A324:I324"/>
    <mergeCell ref="A325:I325"/>
    <mergeCell ref="A25:I25"/>
    <mergeCell ref="A26:I26"/>
    <mergeCell ref="A27:I27"/>
    <mergeCell ref="A28:I28"/>
    <mergeCell ref="A34:I34"/>
    <mergeCell ref="A38:I38"/>
    <mergeCell ref="A24:I24"/>
    <mergeCell ref="A1:I1"/>
    <mergeCell ref="A2:I2"/>
    <mergeCell ref="A3:I3"/>
    <mergeCell ref="A4:I4"/>
    <mergeCell ref="A5:I5"/>
    <mergeCell ref="A20:I20"/>
    <mergeCell ref="A126:I126"/>
    <mergeCell ref="A127:I127"/>
    <mergeCell ref="A88:I88"/>
    <mergeCell ref="A89:I89"/>
    <mergeCell ref="A90:I90"/>
    <mergeCell ref="A123:I123"/>
    <mergeCell ref="A124:I124"/>
    <mergeCell ref="A125:I125"/>
    <mergeCell ref="A39:I39"/>
    <mergeCell ref="A40:I40"/>
    <mergeCell ref="A41:I41"/>
    <mergeCell ref="A42:I42"/>
    <mergeCell ref="A86:I86"/>
    <mergeCell ref="A87:I87"/>
    <mergeCell ref="A182:I182"/>
    <mergeCell ref="A187:I187"/>
    <mergeCell ref="A191:I191"/>
    <mergeCell ref="A192:I192"/>
    <mergeCell ref="A193:I193"/>
    <mergeCell ref="A194:I194"/>
    <mergeCell ref="A178:I178"/>
    <mergeCell ref="A179:I179"/>
    <mergeCell ref="A180:I180"/>
    <mergeCell ref="A181:I181"/>
    <mergeCell ref="A262:I262"/>
    <mergeCell ref="A263:I263"/>
    <mergeCell ref="A264:I264"/>
    <mergeCell ref="A268:I268"/>
    <mergeCell ref="A195:I195"/>
    <mergeCell ref="A227:I227"/>
    <mergeCell ref="A228:I228"/>
    <mergeCell ref="A229:I229"/>
    <mergeCell ref="A230:I230"/>
    <mergeCell ref="A231:I231"/>
    <mergeCell ref="A260:I260"/>
    <mergeCell ref="A261:I261"/>
    <mergeCell ref="A326:I326"/>
    <mergeCell ref="A531:I531"/>
    <mergeCell ref="A467:I467"/>
    <mergeCell ref="A468:I468"/>
    <mergeCell ref="A527:I527"/>
    <mergeCell ref="A528:I528"/>
    <mergeCell ref="A529:I529"/>
    <mergeCell ref="A530:I530"/>
    <mergeCell ref="A413:I413"/>
    <mergeCell ref="A414:I414"/>
    <mergeCell ref="A415:I415"/>
    <mergeCell ref="A464:I464"/>
    <mergeCell ref="A465:I465"/>
    <mergeCell ref="A466:I466"/>
    <mergeCell ref="A595:I595"/>
    <mergeCell ref="A599:I599"/>
    <mergeCell ref="A600:I600"/>
    <mergeCell ref="A601:I601"/>
    <mergeCell ref="A602:I602"/>
    <mergeCell ref="A603:I603"/>
    <mergeCell ref="A580:I580"/>
    <mergeCell ref="A581:I581"/>
    <mergeCell ref="A582:I582"/>
    <mergeCell ref="A583:I583"/>
    <mergeCell ref="A584:I584"/>
    <mergeCell ref="A720:I720"/>
    <mergeCell ref="A722:I722"/>
    <mergeCell ref="A723:I723"/>
    <mergeCell ref="A786:I786"/>
    <mergeCell ref="A787:I787"/>
    <mergeCell ref="A788:I788"/>
    <mergeCell ref="A659:I659"/>
    <mergeCell ref="A660:I660"/>
    <mergeCell ref="A661:I661"/>
    <mergeCell ref="A662:I662"/>
    <mergeCell ref="A663:I663"/>
    <mergeCell ref="A719:I719"/>
    <mergeCell ref="A852:I852"/>
    <mergeCell ref="A900:I900"/>
    <mergeCell ref="A901:I901"/>
    <mergeCell ref="A902:I902"/>
    <mergeCell ref="A903:I903"/>
    <mergeCell ref="A904:I904"/>
    <mergeCell ref="A789:I789"/>
    <mergeCell ref="A790:I790"/>
    <mergeCell ref="A848:I848"/>
    <mergeCell ref="A849:I849"/>
    <mergeCell ref="A850:I850"/>
    <mergeCell ref="A851:I851"/>
    <mergeCell ref="A1073:I1073"/>
    <mergeCell ref="A1074:I1074"/>
    <mergeCell ref="A1014:I1014"/>
    <mergeCell ref="A1015:I1015"/>
    <mergeCell ref="A1016:I1016"/>
    <mergeCell ref="A1017:I1017"/>
    <mergeCell ref="A958:I958"/>
    <mergeCell ref="A959:I959"/>
    <mergeCell ref="A960:I960"/>
    <mergeCell ref="A961:I961"/>
    <mergeCell ref="A962:I962"/>
    <mergeCell ref="A1013:I1013"/>
    <mergeCell ref="A1088:I1088"/>
    <mergeCell ref="A1089:I1089"/>
    <mergeCell ref="A1090:I1090"/>
    <mergeCell ref="A1075:I1075"/>
    <mergeCell ref="A1076:I1076"/>
    <mergeCell ref="A1077:I1077"/>
    <mergeCell ref="A1082:I1082"/>
    <mergeCell ref="A1086:I1086"/>
    <mergeCell ref="A1087:I1087"/>
    <mergeCell ref="A1148:I1148"/>
    <mergeCell ref="A1149:I1149"/>
    <mergeCell ref="A1157:I1157"/>
    <mergeCell ref="A1161:I1161"/>
    <mergeCell ref="A1162:I1162"/>
    <mergeCell ref="A1163:I1163"/>
    <mergeCell ref="A1145:I1145"/>
    <mergeCell ref="A1146:I1146"/>
    <mergeCell ref="A1147:I1147"/>
    <mergeCell ref="A1229:I1229"/>
    <mergeCell ref="A1281:I1281"/>
    <mergeCell ref="A1282:I1282"/>
    <mergeCell ref="A1283:I1283"/>
    <mergeCell ref="A1284:I1284"/>
    <mergeCell ref="A1285:I1285"/>
    <mergeCell ref="A1164:I1164"/>
    <mergeCell ref="A1165:I1165"/>
    <mergeCell ref="A1225:I1225"/>
    <mergeCell ref="A1226:I1226"/>
    <mergeCell ref="A1227:I1227"/>
    <mergeCell ref="A1228:I1228"/>
    <mergeCell ref="A1370:I1370"/>
    <mergeCell ref="A1371:I1371"/>
    <mergeCell ref="A1372:I1372"/>
    <mergeCell ref="A1373:I1373"/>
    <mergeCell ref="A1382:I1382"/>
    <mergeCell ref="A1386:I1386"/>
    <mergeCell ref="A1369:I1369"/>
    <mergeCell ref="A1318:I1318"/>
    <mergeCell ref="A1319:I1319"/>
    <mergeCell ref="A1320:I1320"/>
    <mergeCell ref="A1321:I1321"/>
    <mergeCell ref="A1322:I1322"/>
    <mergeCell ref="A1446:I1446"/>
    <mergeCell ref="A1447:I1447"/>
    <mergeCell ref="A1448:I1448"/>
    <mergeCell ref="A1505:I1505"/>
    <mergeCell ref="A1506:I1506"/>
    <mergeCell ref="A1507:I1507"/>
    <mergeCell ref="A1387:I1387"/>
    <mergeCell ref="A1388:I1388"/>
    <mergeCell ref="A1389:I1389"/>
    <mergeCell ref="A1390:I1390"/>
    <mergeCell ref="A1444:I1444"/>
    <mergeCell ref="A1445:I1445"/>
    <mergeCell ref="A1567:I1567"/>
    <mergeCell ref="A1624:I1624"/>
    <mergeCell ref="A1625:I1625"/>
    <mergeCell ref="A1626:I1626"/>
    <mergeCell ref="A1627:I1627"/>
    <mergeCell ref="A1628:I1628"/>
    <mergeCell ref="A1508:I1508"/>
    <mergeCell ref="A1509:I1509"/>
    <mergeCell ref="A1563:I1563"/>
    <mergeCell ref="A1564:I1564"/>
    <mergeCell ref="A1565:I1565"/>
    <mergeCell ref="A1566:I1566"/>
    <mergeCell ref="A1739:I1739"/>
    <mergeCell ref="A1740:I1740"/>
    <mergeCell ref="A1741:I1741"/>
    <mergeCell ref="A1742:I1742"/>
    <mergeCell ref="A1747:I1747"/>
    <mergeCell ref="A1751:I1751"/>
    <mergeCell ref="A1738:I1738"/>
    <mergeCell ref="A1679:I1679"/>
    <mergeCell ref="A1680:I1680"/>
    <mergeCell ref="A1681:I1681"/>
    <mergeCell ref="A1682:I1682"/>
    <mergeCell ref="A1683:I1683"/>
    <mergeCell ref="A1809:I1809"/>
    <mergeCell ref="A1810:I1810"/>
    <mergeCell ref="A1811:I1811"/>
    <mergeCell ref="A1818:I1818"/>
    <mergeCell ref="A1822:I1822"/>
    <mergeCell ref="A1823:I1823"/>
    <mergeCell ref="A1807:I1807"/>
    <mergeCell ref="A1808:I1808"/>
    <mergeCell ref="A1752:I1752"/>
    <mergeCell ref="A1753:I1753"/>
    <mergeCell ref="A1754:I1754"/>
    <mergeCell ref="A1755:I1755"/>
    <mergeCell ref="A1886:I1886"/>
    <mergeCell ref="A1887:I1887"/>
    <mergeCell ref="A1934:I1934"/>
    <mergeCell ref="A1935:I1935"/>
    <mergeCell ref="A1936:I1936"/>
    <mergeCell ref="A1937:I1937"/>
    <mergeCell ref="A1824:I1824"/>
    <mergeCell ref="A1825:I1825"/>
    <mergeCell ref="A1826:I1826"/>
    <mergeCell ref="A1883:I1883"/>
    <mergeCell ref="A1884:I1884"/>
    <mergeCell ref="A1885:I1885"/>
    <mergeCell ref="A1938:I1938"/>
    <mergeCell ref="A2129:I2129"/>
    <mergeCell ref="A2130:I2130"/>
    <mergeCell ref="A2131:I2131"/>
    <mergeCell ref="A2132:I2132"/>
    <mergeCell ref="A2128:I2128"/>
    <mergeCell ref="A2007:I2007"/>
    <mergeCell ref="A2008:I2008"/>
    <mergeCell ref="A1990:I1990"/>
    <mergeCell ref="A2070:I2070"/>
    <mergeCell ref="A2071:I2071"/>
    <mergeCell ref="A2072:I2072"/>
    <mergeCell ref="A2073:I2073"/>
    <mergeCell ref="A2074:I2074"/>
    <mergeCell ref="A2000:I2000"/>
    <mergeCell ref="A2004:I2004"/>
    <mergeCell ref="A2005:I2005"/>
    <mergeCell ref="A2006:I2006"/>
    <mergeCell ref="A1991:I1991"/>
    <mergeCell ref="A1992:I1992"/>
    <mergeCell ref="A1993:I1993"/>
    <mergeCell ref="A1994:I1994"/>
  </mergeCells>
  <printOptions horizontalCentered="1"/>
  <pageMargins left="0.64369969378827696" right="0" top="0.31496062992126" bottom="0.393700787" header="0.31496062992126" footer="0.18"/>
  <pageSetup paperSize="9" scale="65" orientation="landscape" r:id="rId1"/>
  <headerFooter scaleWithDoc="0" alignWithMargins="0">
    <oddFooter>&amp;C&amp;"Arial Narrow,Regular"&amp;16&amp;A&amp;R&amp;"Arial Narrow,Regular"&amp;16Page &amp;P</oddFooter>
  </headerFooter>
  <rowBreaks count="82" manualBreakCount="82">
    <brk id="23" max="16383" man="1"/>
    <brk id="37" max="16383" man="1"/>
    <brk id="62" max="16383" man="1"/>
    <brk id="85" max="16383" man="1"/>
    <brk id="113" max="16383" man="1"/>
    <brk id="123" max="16383" man="1"/>
    <brk id="154" max="16383" man="1"/>
    <brk id="177" max="16383" man="1"/>
    <brk id="190" max="16383" man="1"/>
    <brk id="210" max="16383" man="1"/>
    <brk id="226" max="16383" man="1"/>
    <brk id="253" max="16383" man="1"/>
    <brk id="259" max="16383" man="1"/>
    <brk id="271" max="16383" man="1"/>
    <brk id="292" max="16383" man="1"/>
    <brk id="309" max="16383" man="1"/>
    <brk id="321" max="16383" man="1"/>
    <brk id="359" max="16383" man="1"/>
    <brk id="384" max="16383" man="1"/>
    <brk id="396" max="16383" man="1"/>
    <brk id="410" max="16383" man="1"/>
    <brk id="449" max="16383" man="1"/>
    <brk id="463" max="16383" man="1"/>
    <brk id="526" max="16383" man="1"/>
    <brk id="579" max="16383" man="1"/>
    <brk id="598" max="16383" man="1"/>
    <brk id="640" max="8" man="1"/>
    <brk id="658" max="16383" man="1"/>
    <brk id="699" max="8" man="1"/>
    <brk id="718" max="16383" man="1"/>
    <brk id="759" max="8" man="1"/>
    <brk id="785" max="16383" man="1"/>
    <brk id="830" max="16383" man="1"/>
    <brk id="847" max="16383" man="1"/>
    <brk id="886" max="16383" man="1"/>
    <brk id="899" max="16383" man="1"/>
    <brk id="939" max="16383" man="1"/>
    <brk id="957" max="16383" man="1"/>
    <brk id="999" max="16383" man="1"/>
    <brk id="1012" max="16383" man="1"/>
    <brk id="1055" max="16383" man="1"/>
    <brk id="1072" max="16383" man="1"/>
    <brk id="1085" max="16383" man="1"/>
    <brk id="1130" max="16383" man="1"/>
    <brk id="1144" max="16383" man="1"/>
    <brk id="1160" max="16383" man="1"/>
    <brk id="1202" max="16383" man="1"/>
    <brk id="1224" max="16383" man="1"/>
    <brk id="1266" max="16383" man="1"/>
    <brk id="1280" max="16383" man="1"/>
    <brk id="1317" max="16383" man="1"/>
    <brk id="1359" max="16383" man="1"/>
    <brk id="1368" max="16383" man="1"/>
    <brk id="1385" max="16383" man="1"/>
    <brk id="1427" max="16383" man="1"/>
    <brk id="1443" max="16383" man="1"/>
    <brk id="1485" max="16383" man="1"/>
    <brk id="1504" max="16383" man="1"/>
    <brk id="1546" max="16383" man="1"/>
    <brk id="1562" max="16383" man="1"/>
    <brk id="1604" max="16383" man="1"/>
    <brk id="1623" max="16383" man="1"/>
    <brk id="1665" max="16383" man="1"/>
    <brk id="1678" max="16383" man="1"/>
    <brk id="1720" max="16383" man="1"/>
    <brk id="1737" max="16383" man="1"/>
    <brk id="1750" max="16383" man="1"/>
    <brk id="1792" max="16383" man="1"/>
    <brk id="1806" max="16383" man="1"/>
    <brk id="1821" max="16383" man="1"/>
    <brk id="1864" max="16383" man="1"/>
    <brk id="1882" max="16383" man="1"/>
    <brk id="1924" max="16383" man="1"/>
    <brk id="1933" max="16383" man="1"/>
    <brk id="1975" max="8" man="1"/>
    <brk id="1989" max="16383" man="1"/>
    <brk id="2003" max="16383" man="1"/>
    <brk id="2045" max="16383" man="1"/>
    <brk id="2069" max="16383" man="1"/>
    <brk id="2103" max="16383" man="1"/>
    <brk id="2127" max="16383" man="1"/>
    <brk id="21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188"/>
  <sheetViews>
    <sheetView tabSelected="1" view="pageBreakPreview" topLeftCell="A91" zoomScaleNormal="100" zoomScaleSheetLayoutView="100" zoomScalePageLayoutView="50" workbookViewId="0">
      <selection activeCell="A99" sqref="A99"/>
    </sheetView>
  </sheetViews>
  <sheetFormatPr defaultColWidth="9.1796875" defaultRowHeight="18.5" x14ac:dyDescent="0.45"/>
  <cols>
    <col min="1" max="1" width="13.453125" style="1" customWidth="1"/>
    <col min="2" max="2" width="11" style="1" customWidth="1"/>
    <col min="3" max="3" width="14.7265625" style="1" customWidth="1"/>
    <col min="4" max="4" width="12.7265625" style="1" customWidth="1"/>
    <col min="5" max="5" width="47.81640625" style="66" customWidth="1"/>
    <col min="6" max="6" width="25.453125" style="1" customWidth="1"/>
    <col min="7" max="7" width="29" style="1" customWidth="1"/>
    <col min="8" max="8" width="25.26953125" style="1" customWidth="1"/>
    <col min="9" max="9" width="29.26953125" style="1" customWidth="1"/>
    <col min="10" max="16384" width="9.1796875" style="1"/>
  </cols>
  <sheetData>
    <row r="1" spans="1:46" s="58" customFormat="1" ht="22" x14ac:dyDescent="0.4">
      <c r="A1" s="986" t="s">
        <v>812</v>
      </c>
      <c r="B1" s="987"/>
      <c r="C1" s="987"/>
      <c r="D1" s="987"/>
      <c r="E1" s="987"/>
      <c r="F1" s="987"/>
      <c r="G1" s="987"/>
      <c r="H1" s="987"/>
      <c r="I1" s="988"/>
      <c r="K1" s="59"/>
      <c r="L1" s="59"/>
      <c r="M1" s="59"/>
      <c r="N1" s="59"/>
      <c r="O1" s="59"/>
      <c r="P1" s="59"/>
      <c r="Q1" s="59"/>
      <c r="R1" s="59"/>
      <c r="S1" s="59"/>
      <c r="AL1" s="60"/>
      <c r="AM1" s="60"/>
      <c r="AN1" s="60"/>
      <c r="AO1" s="60"/>
      <c r="AP1" s="60"/>
      <c r="AQ1" s="60"/>
      <c r="AR1" s="60"/>
      <c r="AS1" s="60"/>
      <c r="AT1" s="60"/>
    </row>
    <row r="2" spans="1:46" s="58" customFormat="1" ht="18" x14ac:dyDescent="0.35">
      <c r="A2" s="989" t="s">
        <v>485</v>
      </c>
      <c r="B2" s="990"/>
      <c r="C2" s="990"/>
      <c r="D2" s="990"/>
      <c r="E2" s="990"/>
      <c r="F2" s="990"/>
      <c r="G2" s="990"/>
      <c r="H2" s="990"/>
      <c r="I2" s="991"/>
      <c r="K2" s="59"/>
      <c r="L2" s="59"/>
      <c r="M2" s="59"/>
      <c r="N2" s="59"/>
      <c r="O2" s="59"/>
      <c r="P2" s="59"/>
      <c r="Q2" s="59"/>
      <c r="R2" s="59"/>
      <c r="S2" s="59"/>
      <c r="AL2" s="60"/>
      <c r="AM2" s="60"/>
      <c r="AN2" s="60"/>
      <c r="AO2" s="60"/>
      <c r="AP2" s="60"/>
      <c r="AQ2" s="60"/>
      <c r="AR2" s="60"/>
      <c r="AS2" s="60"/>
      <c r="AT2" s="60"/>
    </row>
    <row r="3" spans="1:46" s="58" customFormat="1" ht="22" x14ac:dyDescent="0.4">
      <c r="A3" s="992" t="s">
        <v>952</v>
      </c>
      <c r="B3" s="993"/>
      <c r="C3" s="993"/>
      <c r="D3" s="993"/>
      <c r="E3" s="993"/>
      <c r="F3" s="993"/>
      <c r="G3" s="993"/>
      <c r="H3" s="993"/>
      <c r="I3" s="994"/>
      <c r="K3" s="59"/>
      <c r="L3" s="59"/>
      <c r="M3" s="59"/>
      <c r="N3" s="59"/>
      <c r="O3" s="59"/>
      <c r="P3" s="59"/>
      <c r="Q3" s="59"/>
      <c r="R3" s="59"/>
      <c r="S3" s="59"/>
      <c r="AL3" s="60"/>
      <c r="AM3" s="60"/>
      <c r="AN3" s="60"/>
      <c r="AO3" s="60"/>
      <c r="AP3" s="60"/>
      <c r="AQ3" s="60"/>
      <c r="AR3" s="60"/>
      <c r="AS3" s="60"/>
      <c r="AT3" s="60"/>
    </row>
    <row r="4" spans="1:46" s="58" customFormat="1" ht="24" customHeight="1" thickBot="1" x14ac:dyDescent="0.4">
      <c r="A4" s="983" t="s">
        <v>264</v>
      </c>
      <c r="B4" s="984"/>
      <c r="C4" s="984"/>
      <c r="D4" s="984"/>
      <c r="E4" s="984"/>
      <c r="F4" s="984"/>
      <c r="G4" s="984"/>
      <c r="H4" s="984"/>
      <c r="I4" s="985"/>
      <c r="K4" s="59"/>
      <c r="L4" s="59"/>
      <c r="M4" s="59"/>
      <c r="N4" s="59"/>
      <c r="O4" s="59"/>
      <c r="P4" s="59"/>
      <c r="Q4" s="59"/>
      <c r="R4" s="59"/>
      <c r="S4" s="59"/>
      <c r="AL4" s="60"/>
      <c r="AM4" s="60"/>
      <c r="AN4" s="60"/>
      <c r="AO4" s="60"/>
      <c r="AP4" s="60"/>
      <c r="AQ4" s="60"/>
      <c r="AR4" s="60"/>
      <c r="AS4" s="60"/>
      <c r="AT4" s="60"/>
    </row>
    <row r="5" spans="1:46" s="2" customFormat="1" ht="18.75" customHeight="1" thickBot="1" x14ac:dyDescent="0.4">
      <c r="A5" s="995" t="s">
        <v>870</v>
      </c>
      <c r="B5" s="996"/>
      <c r="C5" s="996"/>
      <c r="D5" s="996"/>
      <c r="E5" s="996"/>
      <c r="F5" s="996"/>
      <c r="G5" s="996"/>
      <c r="H5" s="996"/>
      <c r="I5" s="997"/>
      <c r="K5" s="61"/>
      <c r="L5" s="61"/>
      <c r="M5" s="61"/>
      <c r="N5" s="61"/>
      <c r="O5" s="61"/>
      <c r="P5" s="61"/>
      <c r="Q5" s="61"/>
      <c r="R5" s="61"/>
      <c r="S5" s="61"/>
      <c r="AL5" s="62"/>
      <c r="AM5" s="62"/>
      <c r="AN5" s="62"/>
      <c r="AO5" s="62"/>
      <c r="AP5" s="62"/>
      <c r="AQ5" s="62"/>
      <c r="AR5" s="62"/>
      <c r="AS5" s="62"/>
      <c r="AT5" s="62"/>
    </row>
    <row r="6" spans="1:46" s="2" customFormat="1" ht="53" thickBot="1" x14ac:dyDescent="0.4">
      <c r="A6" s="519" t="s">
        <v>463</v>
      </c>
      <c r="B6" s="519" t="s">
        <v>456</v>
      </c>
      <c r="C6" s="519" t="s">
        <v>452</v>
      </c>
      <c r="D6" s="519" t="s">
        <v>455</v>
      </c>
      <c r="E6" s="520" t="s">
        <v>1</v>
      </c>
      <c r="F6" s="519" t="s">
        <v>885</v>
      </c>
      <c r="G6" s="519" t="s">
        <v>883</v>
      </c>
      <c r="H6" s="519" t="s">
        <v>886</v>
      </c>
      <c r="I6" s="519" t="s">
        <v>958</v>
      </c>
    </row>
    <row r="7" spans="1:46" s="2" customFormat="1" ht="17.5" x14ac:dyDescent="0.35">
      <c r="A7" s="521">
        <v>23010000</v>
      </c>
      <c r="B7" s="522" t="s">
        <v>644</v>
      </c>
      <c r="C7" s="522"/>
      <c r="D7" s="523"/>
      <c r="E7" s="524" t="s">
        <v>755</v>
      </c>
      <c r="F7" s="810">
        <f>F56</f>
        <v>68702339.760000005</v>
      </c>
      <c r="G7" s="810">
        <f>G56</f>
        <v>651500000</v>
      </c>
      <c r="H7" s="810">
        <f>H56</f>
        <v>220451244.47</v>
      </c>
      <c r="I7" s="810">
        <f>I56</f>
        <v>825101082.85000002</v>
      </c>
      <c r="K7" s="63"/>
      <c r="L7" s="63"/>
      <c r="M7" s="63"/>
      <c r="N7" s="63"/>
      <c r="O7" s="63"/>
      <c r="P7" s="63"/>
      <c r="Q7" s="63"/>
      <c r="R7" s="63"/>
      <c r="S7" s="63"/>
      <c r="AL7" s="64"/>
      <c r="AM7" s="64"/>
      <c r="AN7" s="64"/>
      <c r="AO7" s="64"/>
      <c r="AP7" s="64"/>
      <c r="AQ7" s="64"/>
      <c r="AR7" s="64"/>
      <c r="AS7" s="64"/>
      <c r="AT7" s="64"/>
    </row>
    <row r="8" spans="1:46" s="2" customFormat="1" ht="17.5" x14ac:dyDescent="0.35">
      <c r="A8" s="525">
        <v>23020000</v>
      </c>
      <c r="B8" s="516" t="s">
        <v>644</v>
      </c>
      <c r="C8" s="516"/>
      <c r="D8" s="516"/>
      <c r="E8" s="526" t="s">
        <v>265</v>
      </c>
      <c r="F8" s="811">
        <f>F117</f>
        <v>110865123.56</v>
      </c>
      <c r="G8" s="811">
        <f>G117</f>
        <v>2743466887.5320001</v>
      </c>
      <c r="H8" s="811">
        <f>H117</f>
        <v>808372610.17000008</v>
      </c>
      <c r="I8" s="811">
        <f>I117</f>
        <v>4048216887.5320001</v>
      </c>
      <c r="K8" s="63"/>
      <c r="L8" s="63"/>
      <c r="M8" s="63"/>
      <c r="N8" s="63"/>
      <c r="O8" s="63"/>
      <c r="P8" s="63"/>
      <c r="Q8" s="63"/>
      <c r="R8" s="63"/>
      <c r="S8" s="63"/>
      <c r="AL8" s="64"/>
      <c r="AM8" s="64"/>
      <c r="AN8" s="64"/>
      <c r="AO8" s="64"/>
      <c r="AP8" s="64"/>
      <c r="AQ8" s="64"/>
      <c r="AR8" s="64"/>
      <c r="AS8" s="64"/>
      <c r="AT8" s="64"/>
    </row>
    <row r="9" spans="1:46" s="2" customFormat="1" ht="17.5" x14ac:dyDescent="0.35">
      <c r="A9" s="525">
        <v>23030000</v>
      </c>
      <c r="B9" s="516" t="s">
        <v>644</v>
      </c>
      <c r="C9" s="516"/>
      <c r="D9" s="516"/>
      <c r="E9" s="526" t="s">
        <v>268</v>
      </c>
      <c r="F9" s="811">
        <f>F145</f>
        <v>19323433.949999999</v>
      </c>
      <c r="G9" s="811">
        <f>G145</f>
        <v>330963036.67000002</v>
      </c>
      <c r="H9" s="811">
        <f>H145</f>
        <v>18144228</v>
      </c>
      <c r="I9" s="811">
        <f>I145</f>
        <v>1130327939.5</v>
      </c>
      <c r="K9" s="63"/>
      <c r="L9" s="63"/>
      <c r="M9" s="63"/>
      <c r="N9" s="63"/>
      <c r="O9" s="63"/>
      <c r="P9" s="63"/>
      <c r="Q9" s="63"/>
      <c r="R9" s="63"/>
      <c r="S9" s="63"/>
      <c r="AL9" s="64"/>
      <c r="AM9" s="64"/>
      <c r="AN9" s="64"/>
      <c r="AO9" s="64"/>
      <c r="AP9" s="64"/>
      <c r="AQ9" s="64"/>
      <c r="AR9" s="64"/>
      <c r="AS9" s="64"/>
      <c r="AT9" s="64"/>
    </row>
    <row r="10" spans="1:46" s="2" customFormat="1" ht="17.25" customHeight="1" x14ac:dyDescent="0.35">
      <c r="A10" s="525">
        <v>23040000</v>
      </c>
      <c r="B10" s="516" t="s">
        <v>644</v>
      </c>
      <c r="C10" s="516"/>
      <c r="D10" s="516"/>
      <c r="E10" s="526" t="s">
        <v>271</v>
      </c>
      <c r="F10" s="811">
        <f>F155</f>
        <v>7000000</v>
      </c>
      <c r="G10" s="811">
        <f>G155</f>
        <v>210000000</v>
      </c>
      <c r="H10" s="811">
        <f>H155</f>
        <v>0</v>
      </c>
      <c r="I10" s="811">
        <f>I155</f>
        <v>310000000</v>
      </c>
      <c r="K10" s="63"/>
      <c r="L10" s="63"/>
      <c r="M10" s="63"/>
      <c r="N10" s="63"/>
      <c r="O10" s="63"/>
      <c r="P10" s="63"/>
      <c r="Q10" s="63"/>
      <c r="R10" s="63"/>
      <c r="S10" s="63"/>
      <c r="AL10" s="64"/>
      <c r="AM10" s="64"/>
      <c r="AN10" s="64"/>
      <c r="AO10" s="64"/>
      <c r="AP10" s="64"/>
      <c r="AQ10" s="64"/>
      <c r="AR10" s="64"/>
      <c r="AS10" s="64"/>
      <c r="AT10" s="64"/>
    </row>
    <row r="11" spans="1:46" s="2" customFormat="1" ht="18" thickBot="1" x14ac:dyDescent="0.4">
      <c r="A11" s="528">
        <v>23050000</v>
      </c>
      <c r="B11" s="529" t="s">
        <v>644</v>
      </c>
      <c r="C11" s="530"/>
      <c r="D11" s="531"/>
      <c r="E11" s="532" t="s">
        <v>453</v>
      </c>
      <c r="F11" s="812">
        <f>F187</f>
        <v>2000000</v>
      </c>
      <c r="G11" s="812">
        <f>G187</f>
        <v>611087265.20000005</v>
      </c>
      <c r="H11" s="812">
        <f>H187</f>
        <v>97800915</v>
      </c>
      <c r="I11" s="812">
        <f>I187</f>
        <v>726451659.71000004</v>
      </c>
      <c r="K11" s="63"/>
      <c r="L11" s="63"/>
      <c r="M11" s="63"/>
      <c r="N11" s="63"/>
      <c r="O11" s="63"/>
      <c r="P11" s="63"/>
      <c r="Q11" s="63"/>
      <c r="R11" s="63"/>
      <c r="S11" s="63"/>
      <c r="AL11" s="64"/>
      <c r="AM11" s="64"/>
      <c r="AN11" s="64"/>
      <c r="AO11" s="64"/>
      <c r="AP11" s="64"/>
      <c r="AQ11" s="64"/>
      <c r="AR11" s="64"/>
      <c r="AS11" s="64"/>
      <c r="AT11" s="64"/>
    </row>
    <row r="12" spans="1:46" s="65" customFormat="1" ht="24.75" customHeight="1" thickBot="1" x14ac:dyDescent="0.4">
      <c r="A12" s="533"/>
      <c r="B12" s="534"/>
      <c r="C12" s="534"/>
      <c r="D12" s="535"/>
      <c r="E12" s="536" t="s">
        <v>462</v>
      </c>
      <c r="F12" s="813">
        <f>SUM(F7:F11)</f>
        <v>207890897.26999998</v>
      </c>
      <c r="G12" s="813">
        <f>SUM(G7:G11)</f>
        <v>4547017189.4020004</v>
      </c>
      <c r="H12" s="813">
        <f>SUM(H7:H11)</f>
        <v>1144768997.6400001</v>
      </c>
      <c r="I12" s="813">
        <f>SUM(I7:I11)</f>
        <v>7040097569.592</v>
      </c>
    </row>
    <row r="13" spans="1:46" ht="24.5" x14ac:dyDescent="0.45">
      <c r="A13" s="974" t="s">
        <v>812</v>
      </c>
      <c r="B13" s="975"/>
      <c r="C13" s="975"/>
      <c r="D13" s="975"/>
      <c r="E13" s="975"/>
      <c r="F13" s="975"/>
      <c r="G13" s="975"/>
      <c r="H13" s="975"/>
      <c r="I13" s="976"/>
    </row>
    <row r="14" spans="1:46" x14ac:dyDescent="0.45">
      <c r="A14" s="977" t="s">
        <v>485</v>
      </c>
      <c r="B14" s="978"/>
      <c r="C14" s="978"/>
      <c r="D14" s="978"/>
      <c r="E14" s="978"/>
      <c r="F14" s="978"/>
      <c r="G14" s="978"/>
      <c r="H14" s="978"/>
      <c r="I14" s="979"/>
    </row>
    <row r="15" spans="1:46" ht="20.5" x14ac:dyDescent="0.45">
      <c r="A15" s="980" t="s">
        <v>952</v>
      </c>
      <c r="B15" s="981"/>
      <c r="C15" s="981"/>
      <c r="D15" s="981"/>
      <c r="E15" s="981"/>
      <c r="F15" s="981"/>
      <c r="G15" s="981"/>
      <c r="H15" s="981"/>
      <c r="I15" s="982"/>
    </row>
    <row r="16" spans="1:46" ht="27.75" customHeight="1" thickBot="1" x14ac:dyDescent="0.5">
      <c r="A16" s="983" t="s">
        <v>264</v>
      </c>
      <c r="B16" s="984"/>
      <c r="C16" s="984"/>
      <c r="D16" s="984"/>
      <c r="E16" s="984"/>
      <c r="F16" s="984"/>
      <c r="G16" s="984"/>
      <c r="H16" s="984"/>
      <c r="I16" s="985"/>
    </row>
    <row r="17" spans="1:9" s="3" customFormat="1" ht="26.25" customHeight="1" thickBot="1" x14ac:dyDescent="0.4">
      <c r="A17" s="971" t="s">
        <v>914</v>
      </c>
      <c r="B17" s="972"/>
      <c r="C17" s="972"/>
      <c r="D17" s="972"/>
      <c r="E17" s="972"/>
      <c r="F17" s="972"/>
      <c r="G17" s="972"/>
      <c r="H17" s="972"/>
      <c r="I17" s="973"/>
    </row>
    <row r="18" spans="1:9" s="3" customFormat="1" ht="58.5" customHeight="1" thickBot="1" x14ac:dyDescent="0.4">
      <c r="A18" s="519" t="s">
        <v>463</v>
      </c>
      <c r="B18" s="519" t="s">
        <v>456</v>
      </c>
      <c r="C18" s="519" t="s">
        <v>452</v>
      </c>
      <c r="D18" s="519" t="s">
        <v>455</v>
      </c>
      <c r="E18" s="520" t="s">
        <v>1</v>
      </c>
      <c r="F18" s="519" t="s">
        <v>885</v>
      </c>
      <c r="G18" s="519" t="s">
        <v>883</v>
      </c>
      <c r="H18" s="519" t="s">
        <v>887</v>
      </c>
      <c r="I18" s="519" t="s">
        <v>958</v>
      </c>
    </row>
    <row r="19" spans="1:9" s="3" customFormat="1" ht="17.5" x14ac:dyDescent="0.35">
      <c r="A19" s="537" t="s">
        <v>712</v>
      </c>
      <c r="B19" s="515"/>
      <c r="C19" s="515"/>
      <c r="D19" s="516"/>
      <c r="E19" s="538" t="s">
        <v>264</v>
      </c>
      <c r="F19" s="539"/>
      <c r="G19" s="540"/>
      <c r="H19" s="539"/>
      <c r="I19" s="540"/>
    </row>
    <row r="20" spans="1:9" s="3" customFormat="1" ht="17.5" x14ac:dyDescent="0.35">
      <c r="A20" s="537" t="s">
        <v>713</v>
      </c>
      <c r="B20" s="515"/>
      <c r="C20" s="515"/>
      <c r="D20" s="516"/>
      <c r="E20" s="538" t="s">
        <v>466</v>
      </c>
      <c r="F20" s="539"/>
      <c r="G20" s="540"/>
      <c r="H20" s="539"/>
      <c r="I20" s="540"/>
    </row>
    <row r="21" spans="1:9" s="3" customFormat="1" ht="21.75" customHeight="1" x14ac:dyDescent="0.35">
      <c r="A21" s="537">
        <v>23010100</v>
      </c>
      <c r="B21" s="515"/>
      <c r="C21" s="515"/>
      <c r="D21" s="541"/>
      <c r="E21" s="538" t="s">
        <v>756</v>
      </c>
      <c r="F21" s="539"/>
      <c r="G21" s="540"/>
      <c r="H21" s="542"/>
      <c r="I21" s="540"/>
    </row>
    <row r="22" spans="1:9" s="3" customFormat="1" ht="110.25" customHeight="1" x14ac:dyDescent="0.35">
      <c r="A22" s="525">
        <v>23010101</v>
      </c>
      <c r="B22" s="543" t="s">
        <v>645</v>
      </c>
      <c r="C22" s="544"/>
      <c r="D22" s="545" t="s">
        <v>802</v>
      </c>
      <c r="E22" s="546" t="s">
        <v>848</v>
      </c>
      <c r="F22" s="547">
        <v>43000000</v>
      </c>
      <c r="G22" s="548">
        <v>200000000</v>
      </c>
      <c r="H22" s="547">
        <v>66600000</v>
      </c>
      <c r="I22" s="548">
        <v>300000000</v>
      </c>
    </row>
    <row r="23" spans="1:9" s="3" customFormat="1" ht="17.5" x14ac:dyDescent="0.35">
      <c r="A23" s="550">
        <v>23010102</v>
      </c>
      <c r="B23" s="516" t="s">
        <v>659</v>
      </c>
      <c r="C23" s="516"/>
      <c r="D23" s="551">
        <v>31912500</v>
      </c>
      <c r="E23" s="546" t="s">
        <v>467</v>
      </c>
      <c r="F23" s="527"/>
      <c r="G23" s="548">
        <v>10000000</v>
      </c>
      <c r="H23" s="527">
        <v>8250000</v>
      </c>
      <c r="I23" s="548">
        <v>15000000</v>
      </c>
    </row>
    <row r="24" spans="1:9" s="3" customFormat="1" ht="17.5" x14ac:dyDescent="0.35">
      <c r="A24" s="550">
        <v>23010103</v>
      </c>
      <c r="B24" s="516"/>
      <c r="C24" s="516"/>
      <c r="D24" s="516"/>
      <c r="E24" s="546" t="s">
        <v>468</v>
      </c>
      <c r="F24" s="527"/>
      <c r="G24" s="548">
        <v>5000000</v>
      </c>
      <c r="H24" s="527"/>
      <c r="I24" s="548">
        <v>10000000</v>
      </c>
    </row>
    <row r="25" spans="1:9" s="3" customFormat="1" ht="17.5" x14ac:dyDescent="0.35">
      <c r="A25" s="550">
        <v>23010104</v>
      </c>
      <c r="B25" s="516" t="s">
        <v>659</v>
      </c>
      <c r="C25" s="516"/>
      <c r="D25" s="551">
        <v>31912500</v>
      </c>
      <c r="E25" s="552" t="s">
        <v>469</v>
      </c>
      <c r="F25" s="527"/>
      <c r="G25" s="548">
        <v>3000000</v>
      </c>
      <c r="H25" s="527"/>
      <c r="I25" s="548">
        <v>5000000</v>
      </c>
    </row>
    <row r="26" spans="1:9" s="3" customFormat="1" ht="17.5" x14ac:dyDescent="0.35">
      <c r="A26" s="550">
        <v>23010106</v>
      </c>
      <c r="B26" s="516"/>
      <c r="C26" s="516"/>
      <c r="D26" s="516"/>
      <c r="E26" s="546" t="s">
        <v>470</v>
      </c>
      <c r="F26" s="527"/>
      <c r="G26" s="548">
        <v>40000000</v>
      </c>
      <c r="H26" s="527"/>
      <c r="I26" s="548">
        <v>50000000</v>
      </c>
    </row>
    <row r="27" spans="1:9" s="3" customFormat="1" ht="17.5" x14ac:dyDescent="0.35">
      <c r="A27" s="550">
        <v>23010107</v>
      </c>
      <c r="B27" s="516"/>
      <c r="C27" s="516"/>
      <c r="D27" s="516"/>
      <c r="E27" s="546" t="s">
        <v>471</v>
      </c>
      <c r="F27" s="527"/>
      <c r="G27" s="548"/>
      <c r="H27" s="527"/>
      <c r="I27" s="548"/>
    </row>
    <row r="28" spans="1:9" s="3" customFormat="1" ht="18.75" customHeight="1" x14ac:dyDescent="0.35">
      <c r="A28" s="550">
        <v>23010108</v>
      </c>
      <c r="B28" s="516" t="s">
        <v>659</v>
      </c>
      <c r="C28" s="516"/>
      <c r="D28" s="551">
        <v>31912500</v>
      </c>
      <c r="E28" s="546" t="s">
        <v>833</v>
      </c>
      <c r="F28" s="527"/>
      <c r="G28" s="548"/>
      <c r="H28" s="527"/>
      <c r="I28" s="548">
        <v>0</v>
      </c>
    </row>
    <row r="29" spans="1:9" s="3" customFormat="1" ht="36.75" customHeight="1" x14ac:dyDescent="0.35">
      <c r="A29" s="550">
        <v>23010108</v>
      </c>
      <c r="B29" s="516" t="s">
        <v>659</v>
      </c>
      <c r="C29" s="516"/>
      <c r="D29" s="551">
        <v>31912500</v>
      </c>
      <c r="E29" s="546" t="s">
        <v>871</v>
      </c>
      <c r="F29" s="527"/>
      <c r="G29" s="548">
        <v>30000000</v>
      </c>
      <c r="H29" s="527"/>
      <c r="I29" s="548">
        <v>50000000</v>
      </c>
    </row>
    <row r="30" spans="1:9" s="3" customFormat="1" ht="17.5" x14ac:dyDescent="0.35">
      <c r="A30" s="550">
        <v>23010109</v>
      </c>
      <c r="B30" s="516"/>
      <c r="C30" s="516"/>
      <c r="D30" s="516"/>
      <c r="E30" s="546" t="s">
        <v>472</v>
      </c>
      <c r="F30" s="527"/>
      <c r="G30" s="548"/>
      <c r="H30" s="527"/>
      <c r="I30" s="548"/>
    </row>
    <row r="31" spans="1:9" s="3" customFormat="1" ht="18" customHeight="1" x14ac:dyDescent="0.35">
      <c r="A31" s="550">
        <v>23010112</v>
      </c>
      <c r="B31" s="516" t="s">
        <v>659</v>
      </c>
      <c r="C31" s="516"/>
      <c r="D31" s="551">
        <v>31912500</v>
      </c>
      <c r="E31" s="546" t="s">
        <v>473</v>
      </c>
      <c r="F31" s="527">
        <v>6600000</v>
      </c>
      <c r="G31" s="548">
        <v>10000000</v>
      </c>
      <c r="H31" s="527">
        <v>250000</v>
      </c>
      <c r="I31" s="548">
        <v>10000000</v>
      </c>
    </row>
    <row r="32" spans="1:9" s="3" customFormat="1" ht="17.5" x14ac:dyDescent="0.35">
      <c r="A32" s="550">
        <v>23010113</v>
      </c>
      <c r="B32" s="516" t="s">
        <v>659</v>
      </c>
      <c r="C32" s="516"/>
      <c r="D32" s="551">
        <v>31912500</v>
      </c>
      <c r="E32" s="546" t="s">
        <v>474</v>
      </c>
      <c r="F32" s="527"/>
      <c r="G32" s="548">
        <v>3000000</v>
      </c>
      <c r="H32" s="527"/>
      <c r="I32" s="548">
        <v>3000000</v>
      </c>
    </row>
    <row r="33" spans="1:9" s="3" customFormat="1" ht="17.5" x14ac:dyDescent="0.35">
      <c r="A33" s="550">
        <v>23010114</v>
      </c>
      <c r="B33" s="516" t="s">
        <v>659</v>
      </c>
      <c r="C33" s="516"/>
      <c r="D33" s="551">
        <v>31912500</v>
      </c>
      <c r="E33" s="546" t="s">
        <v>475</v>
      </c>
      <c r="F33" s="527">
        <v>300000</v>
      </c>
      <c r="G33" s="548">
        <v>1000000</v>
      </c>
      <c r="H33" s="527"/>
      <c r="I33" s="548">
        <v>1000000</v>
      </c>
    </row>
    <row r="34" spans="1:9" s="3" customFormat="1" ht="18.75" customHeight="1" x14ac:dyDescent="0.35">
      <c r="A34" s="550">
        <v>23010115</v>
      </c>
      <c r="B34" s="516" t="s">
        <v>659</v>
      </c>
      <c r="C34" s="516"/>
      <c r="D34" s="551">
        <v>31912500</v>
      </c>
      <c r="E34" s="546" t="s">
        <v>476</v>
      </c>
      <c r="F34" s="527">
        <v>400000</v>
      </c>
      <c r="G34" s="548">
        <v>1500000</v>
      </c>
      <c r="H34" s="527"/>
      <c r="I34" s="548">
        <v>200000</v>
      </c>
    </row>
    <row r="35" spans="1:9" s="3" customFormat="1" ht="17.5" x14ac:dyDescent="0.35">
      <c r="A35" s="550">
        <v>23010116</v>
      </c>
      <c r="B35" s="516"/>
      <c r="C35" s="516"/>
      <c r="D35" s="516"/>
      <c r="E35" s="546" t="s">
        <v>477</v>
      </c>
      <c r="F35" s="527"/>
      <c r="G35" s="548"/>
      <c r="H35" s="527"/>
      <c r="I35" s="548"/>
    </row>
    <row r="36" spans="1:9" s="3" customFormat="1" ht="17.5" x14ac:dyDescent="0.35">
      <c r="A36" s="550">
        <v>23010117</v>
      </c>
      <c r="B36" s="516"/>
      <c r="C36" s="553"/>
      <c r="D36" s="516"/>
      <c r="E36" s="546" t="s">
        <v>478</v>
      </c>
      <c r="F36" s="527"/>
      <c r="G36" s="548"/>
      <c r="H36" s="527"/>
      <c r="I36" s="548"/>
    </row>
    <row r="37" spans="1:9" s="3" customFormat="1" ht="17.5" x14ac:dyDescent="0.35">
      <c r="A37" s="550">
        <v>23010118</v>
      </c>
      <c r="B37" s="516" t="s">
        <v>659</v>
      </c>
      <c r="C37" s="516"/>
      <c r="D37" s="551">
        <v>31912500</v>
      </c>
      <c r="E37" s="546" t="s">
        <v>479</v>
      </c>
      <c r="F37" s="527"/>
      <c r="G37" s="548">
        <v>500000</v>
      </c>
      <c r="H37" s="527"/>
      <c r="I37" s="548">
        <v>500000</v>
      </c>
    </row>
    <row r="38" spans="1:9" s="3" customFormat="1" ht="17.5" x14ac:dyDescent="0.35">
      <c r="A38" s="550">
        <v>23010119</v>
      </c>
      <c r="B38" s="516" t="s">
        <v>659</v>
      </c>
      <c r="C38" s="516"/>
      <c r="D38" s="551">
        <v>31912500</v>
      </c>
      <c r="E38" s="546" t="s">
        <v>714</v>
      </c>
      <c r="F38" s="547">
        <v>6969700</v>
      </c>
      <c r="G38" s="548">
        <v>10000000</v>
      </c>
      <c r="H38" s="527">
        <v>8300000</v>
      </c>
      <c r="I38" s="548">
        <v>10000000</v>
      </c>
    </row>
    <row r="39" spans="1:9" s="3" customFormat="1" ht="35" x14ac:dyDescent="0.35">
      <c r="A39" s="550">
        <v>23010120</v>
      </c>
      <c r="B39" s="516"/>
      <c r="C39" s="553"/>
      <c r="D39" s="516"/>
      <c r="E39" s="546" t="s">
        <v>480</v>
      </c>
      <c r="F39" s="547"/>
      <c r="G39" s="548"/>
      <c r="H39" s="547"/>
      <c r="I39" s="548"/>
    </row>
    <row r="40" spans="1:9" s="3" customFormat="1" ht="17.5" x14ac:dyDescent="0.35">
      <c r="A40" s="550">
        <v>23010121</v>
      </c>
      <c r="B40" s="516"/>
      <c r="C40" s="553"/>
      <c r="D40" s="516"/>
      <c r="E40" s="546" t="s">
        <v>481</v>
      </c>
      <c r="F40" s="527">
        <v>4875000</v>
      </c>
      <c r="G40" s="548">
        <v>5000000</v>
      </c>
      <c r="H40" s="547"/>
      <c r="I40" s="548">
        <v>5000000</v>
      </c>
    </row>
    <row r="41" spans="1:9" s="3" customFormat="1" ht="21" customHeight="1" x14ac:dyDescent="0.35">
      <c r="A41" s="550" t="s">
        <v>715</v>
      </c>
      <c r="B41" s="516" t="s">
        <v>659</v>
      </c>
      <c r="C41" s="553"/>
      <c r="D41" s="551">
        <v>31912500</v>
      </c>
      <c r="E41" s="546" t="s">
        <v>811</v>
      </c>
      <c r="F41" s="527">
        <v>3260000</v>
      </c>
      <c r="G41" s="548">
        <v>15000000</v>
      </c>
      <c r="H41" s="527">
        <v>1482339.49</v>
      </c>
      <c r="I41" s="548">
        <v>15000000</v>
      </c>
    </row>
    <row r="42" spans="1:9" s="3" customFormat="1" ht="19.5" customHeight="1" x14ac:dyDescent="0.35">
      <c r="A42" s="516">
        <v>23010123</v>
      </c>
      <c r="B42" s="516" t="s">
        <v>659</v>
      </c>
      <c r="C42" s="553"/>
      <c r="D42" s="551">
        <v>31912500</v>
      </c>
      <c r="E42" s="546" t="s">
        <v>482</v>
      </c>
      <c r="F42" s="527"/>
      <c r="G42" s="548">
        <v>500000</v>
      </c>
      <c r="H42" s="527"/>
      <c r="I42" s="548">
        <v>500000</v>
      </c>
    </row>
    <row r="43" spans="1:9" s="3" customFormat="1" ht="35" x14ac:dyDescent="0.35">
      <c r="A43" s="516">
        <v>23010124</v>
      </c>
      <c r="B43" s="516" t="s">
        <v>659</v>
      </c>
      <c r="C43" s="553"/>
      <c r="D43" s="551">
        <v>31912500</v>
      </c>
      <c r="E43" s="546" t="s">
        <v>483</v>
      </c>
      <c r="F43" s="527">
        <v>3150267.16</v>
      </c>
      <c r="G43" s="548">
        <v>20000000</v>
      </c>
      <c r="H43" s="527"/>
      <c r="I43" s="548">
        <v>20000000</v>
      </c>
    </row>
    <row r="44" spans="1:9" s="3" customFormat="1" ht="35" x14ac:dyDescent="0.35">
      <c r="A44" s="516">
        <v>23010125</v>
      </c>
      <c r="B44" s="516" t="s">
        <v>659</v>
      </c>
      <c r="C44" s="553"/>
      <c r="D44" s="551">
        <v>31912500</v>
      </c>
      <c r="E44" s="546" t="s">
        <v>484</v>
      </c>
      <c r="F44" s="527">
        <v>3120000</v>
      </c>
      <c r="G44" s="548">
        <v>5000000</v>
      </c>
      <c r="H44" s="527"/>
      <c r="I44" s="548">
        <v>5000000</v>
      </c>
    </row>
    <row r="45" spans="1:9" s="3" customFormat="1" ht="21" customHeight="1" x14ac:dyDescent="0.35">
      <c r="A45" s="514">
        <v>23010126</v>
      </c>
      <c r="B45" s="516" t="s">
        <v>659</v>
      </c>
      <c r="C45" s="553"/>
      <c r="D45" s="551">
        <v>31912500</v>
      </c>
      <c r="E45" s="554" t="s">
        <v>757</v>
      </c>
      <c r="F45" s="527">
        <v>37027372.600000001</v>
      </c>
      <c r="G45" s="548">
        <v>5000000</v>
      </c>
      <c r="H45" s="527"/>
      <c r="I45" s="548">
        <v>5000000</v>
      </c>
    </row>
    <row r="46" spans="1:9" s="3" customFormat="1" ht="39" customHeight="1" x14ac:dyDescent="0.35">
      <c r="A46" s="514">
        <v>23010126</v>
      </c>
      <c r="B46" s="516" t="s">
        <v>659</v>
      </c>
      <c r="C46" s="553">
        <v>70421</v>
      </c>
      <c r="D46" s="551">
        <v>31912500</v>
      </c>
      <c r="E46" s="554" t="s">
        <v>891</v>
      </c>
      <c r="F46" s="527"/>
      <c r="G46" s="549">
        <v>20000000</v>
      </c>
      <c r="H46" s="527">
        <v>20000000</v>
      </c>
      <c r="I46" s="549">
        <v>20000000</v>
      </c>
    </row>
    <row r="47" spans="1:9" s="3" customFormat="1" ht="34.5" customHeight="1" x14ac:dyDescent="0.35">
      <c r="A47" s="514">
        <v>23010126</v>
      </c>
      <c r="B47" s="516" t="s">
        <v>659</v>
      </c>
      <c r="C47" s="553">
        <v>70421</v>
      </c>
      <c r="D47" s="551">
        <v>31912500</v>
      </c>
      <c r="E47" s="779" t="s">
        <v>892</v>
      </c>
      <c r="F47" s="527"/>
      <c r="G47" s="548">
        <v>50000000</v>
      </c>
      <c r="H47" s="527"/>
      <c r="I47" s="549">
        <v>50000000</v>
      </c>
    </row>
    <row r="48" spans="1:9" s="3" customFormat="1" ht="34.5" customHeight="1" x14ac:dyDescent="0.35">
      <c r="A48" s="514"/>
      <c r="B48" s="516"/>
      <c r="C48" s="553"/>
      <c r="D48" s="545">
        <v>31912500</v>
      </c>
      <c r="E48" s="779" t="s">
        <v>943</v>
      </c>
      <c r="F48" s="787">
        <v>3139948.94</v>
      </c>
      <c r="G48" s="788">
        <v>120000000</v>
      </c>
      <c r="H48" s="787">
        <v>115568904.98</v>
      </c>
      <c r="I48" s="788">
        <v>150000000</v>
      </c>
    </row>
    <row r="49" spans="1:9" s="3" customFormat="1" ht="39" customHeight="1" x14ac:dyDescent="0.35">
      <c r="A49" s="514">
        <v>23010127</v>
      </c>
      <c r="B49" s="516" t="s">
        <v>659</v>
      </c>
      <c r="C49" s="553">
        <v>70421</v>
      </c>
      <c r="D49" s="551">
        <v>31912500</v>
      </c>
      <c r="E49" s="554" t="s">
        <v>854</v>
      </c>
      <c r="F49" s="527"/>
      <c r="G49" s="548">
        <v>50000000</v>
      </c>
      <c r="H49" s="527"/>
      <c r="I49" s="548">
        <v>50000000</v>
      </c>
    </row>
    <row r="50" spans="1:9" s="3" customFormat="1" ht="17.5" x14ac:dyDescent="0.35">
      <c r="A50" s="514">
        <v>23010128</v>
      </c>
      <c r="B50" s="516" t="s">
        <v>659</v>
      </c>
      <c r="C50" s="553"/>
      <c r="D50" s="551">
        <v>31912500</v>
      </c>
      <c r="E50" s="554" t="s">
        <v>758</v>
      </c>
      <c r="F50" s="527"/>
      <c r="G50" s="548">
        <v>1000000</v>
      </c>
      <c r="H50" s="527"/>
      <c r="I50" s="548">
        <v>1000000</v>
      </c>
    </row>
    <row r="51" spans="1:9" s="3" customFormat="1" ht="17.5" x14ac:dyDescent="0.35">
      <c r="A51" s="514">
        <v>23010129</v>
      </c>
      <c r="B51" s="555"/>
      <c r="C51" s="556"/>
      <c r="D51" s="516"/>
      <c r="E51" s="554" t="s">
        <v>759</v>
      </c>
      <c r="F51" s="527"/>
      <c r="G51" s="548"/>
      <c r="H51" s="527"/>
      <c r="I51" s="548"/>
    </row>
    <row r="52" spans="1:9" s="3" customFormat="1" ht="17.5" x14ac:dyDescent="0.35">
      <c r="A52" s="514">
        <v>23010130</v>
      </c>
      <c r="B52" s="555"/>
      <c r="C52" s="556"/>
      <c r="D52" s="516"/>
      <c r="E52" s="554" t="s">
        <v>760</v>
      </c>
      <c r="F52" s="527"/>
      <c r="G52" s="548"/>
      <c r="H52" s="527"/>
      <c r="I52" s="548"/>
    </row>
    <row r="53" spans="1:9" s="3" customFormat="1" ht="17.5" x14ac:dyDescent="0.35">
      <c r="A53" s="514">
        <v>23010132</v>
      </c>
      <c r="B53" s="516" t="s">
        <v>659</v>
      </c>
      <c r="C53" s="553"/>
      <c r="D53" s="551">
        <v>31912500</v>
      </c>
      <c r="E53" s="557" t="s">
        <v>763</v>
      </c>
      <c r="F53" s="527"/>
      <c r="G53" s="548">
        <v>1000000</v>
      </c>
      <c r="H53" s="527"/>
      <c r="I53" s="548">
        <v>3901082.85</v>
      </c>
    </row>
    <row r="54" spans="1:9" s="3" customFormat="1" ht="17.5" x14ac:dyDescent="0.35">
      <c r="A54" s="514">
        <v>23010133</v>
      </c>
      <c r="B54" s="555"/>
      <c r="C54" s="556"/>
      <c r="D54" s="516"/>
      <c r="E54" s="557" t="s">
        <v>761</v>
      </c>
      <c r="F54" s="527"/>
      <c r="G54" s="548"/>
      <c r="H54" s="527"/>
      <c r="I54" s="548"/>
    </row>
    <row r="55" spans="1:9" s="3" customFormat="1" ht="18" thickBot="1" x14ac:dyDescent="0.4">
      <c r="A55" s="514">
        <v>23010138</v>
      </c>
      <c r="B55" s="516" t="s">
        <v>659</v>
      </c>
      <c r="C55" s="553"/>
      <c r="D55" s="551">
        <v>31912500</v>
      </c>
      <c r="E55" s="517" t="s">
        <v>762</v>
      </c>
      <c r="F55" s="527"/>
      <c r="G55" s="548">
        <v>45000000</v>
      </c>
      <c r="H55" s="527"/>
      <c r="I55" s="548">
        <v>45000000</v>
      </c>
    </row>
    <row r="56" spans="1:9" s="3" customFormat="1" ht="18" thickBot="1" x14ac:dyDescent="0.4">
      <c r="A56" s="558"/>
      <c r="B56" s="559"/>
      <c r="C56" s="559"/>
      <c r="D56" s="560"/>
      <c r="E56" s="561" t="s">
        <v>488</v>
      </c>
      <c r="F56" s="562">
        <v>68702339.760000005</v>
      </c>
      <c r="G56" s="562">
        <f>SUM(G22:G55)</f>
        <v>651500000</v>
      </c>
      <c r="H56" s="562">
        <f>SUM(H22:H55)</f>
        <v>220451244.47</v>
      </c>
      <c r="I56" s="562">
        <f>SUM(I22:I55)</f>
        <v>825101082.85000002</v>
      </c>
    </row>
    <row r="57" spans="1:9" s="3" customFormat="1" ht="17.5" x14ac:dyDescent="0.35">
      <c r="A57" s="563" t="s">
        <v>716</v>
      </c>
      <c r="B57" s="564"/>
      <c r="C57" s="564"/>
      <c r="D57" s="531"/>
      <c r="E57" s="565" t="s">
        <v>265</v>
      </c>
      <c r="F57" s="566"/>
      <c r="G57" s="567"/>
      <c r="H57" s="566"/>
      <c r="I57" s="567"/>
    </row>
    <row r="58" spans="1:9" s="3" customFormat="1" ht="35" x14ac:dyDescent="0.35">
      <c r="A58" s="550" t="s">
        <v>717</v>
      </c>
      <c r="B58" s="516"/>
      <c r="C58" s="516"/>
      <c r="D58" s="541"/>
      <c r="E58" s="538" t="s">
        <v>266</v>
      </c>
      <c r="F58" s="527"/>
      <c r="G58" s="548"/>
      <c r="H58" s="527"/>
      <c r="I58" s="548"/>
    </row>
    <row r="59" spans="1:9" s="3" customFormat="1" ht="38.25" customHeight="1" x14ac:dyDescent="0.35">
      <c r="A59" s="550" t="s">
        <v>718</v>
      </c>
      <c r="B59" s="543" t="s">
        <v>645</v>
      </c>
      <c r="C59" s="544"/>
      <c r="D59" s="545">
        <v>31912500</v>
      </c>
      <c r="E59" s="546" t="s">
        <v>877</v>
      </c>
      <c r="F59" s="527">
        <v>3000000</v>
      </c>
      <c r="G59" s="548"/>
      <c r="H59" s="527"/>
      <c r="I59" s="548">
        <v>400000000</v>
      </c>
    </row>
    <row r="60" spans="1:9" s="3" customFormat="1" ht="37.5" customHeight="1" x14ac:dyDescent="0.35">
      <c r="A60" s="525">
        <v>23020102</v>
      </c>
      <c r="B60" s="543" t="s">
        <v>644</v>
      </c>
      <c r="C60" s="568"/>
      <c r="D60" s="569">
        <v>31912500</v>
      </c>
      <c r="E60" s="546" t="s">
        <v>803</v>
      </c>
      <c r="F60" s="527"/>
      <c r="G60" s="548"/>
      <c r="H60" s="527"/>
      <c r="I60" s="548">
        <v>10000000</v>
      </c>
    </row>
    <row r="61" spans="1:9" s="3" customFormat="1" ht="90" customHeight="1" x14ac:dyDescent="0.35">
      <c r="A61" s="514">
        <v>23020103</v>
      </c>
      <c r="B61" s="543"/>
      <c r="C61" s="544"/>
      <c r="D61" s="545"/>
      <c r="E61" s="517" t="s">
        <v>901</v>
      </c>
      <c r="F61" s="527"/>
      <c r="G61" s="548"/>
      <c r="H61" s="527"/>
      <c r="I61" s="548">
        <v>100000000</v>
      </c>
    </row>
    <row r="62" spans="1:9" s="3" customFormat="1" ht="20.25" customHeight="1" x14ac:dyDescent="0.35">
      <c r="A62" s="514">
        <v>23020103</v>
      </c>
      <c r="B62" s="543"/>
      <c r="C62" s="544">
        <v>70435</v>
      </c>
      <c r="D62" s="545"/>
      <c r="E62" s="517" t="s">
        <v>900</v>
      </c>
      <c r="F62" s="527"/>
      <c r="G62" s="548"/>
      <c r="H62" s="527"/>
      <c r="I62" s="548">
        <v>100000000</v>
      </c>
    </row>
    <row r="63" spans="1:9" s="3" customFormat="1" ht="20.25" customHeight="1" x14ac:dyDescent="0.35">
      <c r="A63" s="514">
        <v>23020103</v>
      </c>
      <c r="B63" s="543"/>
      <c r="C63" s="544"/>
      <c r="D63" s="545"/>
      <c r="E63" s="517" t="s">
        <v>944</v>
      </c>
      <c r="F63" s="527"/>
      <c r="G63" s="548"/>
      <c r="H63" s="527"/>
      <c r="I63" s="548">
        <v>50000000</v>
      </c>
    </row>
    <row r="64" spans="1:9" s="3" customFormat="1" ht="20.25" customHeight="1" x14ac:dyDescent="0.35">
      <c r="A64" s="514">
        <v>23020103</v>
      </c>
      <c r="B64" s="543"/>
      <c r="C64" s="544"/>
      <c r="D64" s="545"/>
      <c r="E64" s="517" t="s">
        <v>945</v>
      </c>
      <c r="F64" s="527"/>
      <c r="G64" s="548"/>
      <c r="H64" s="527"/>
      <c r="I64" s="548">
        <v>100000000</v>
      </c>
    </row>
    <row r="65" spans="1:9" s="3" customFormat="1" ht="17.5" x14ac:dyDescent="0.35">
      <c r="A65" s="514">
        <v>23020104</v>
      </c>
      <c r="B65" s="514"/>
      <c r="C65" s="514"/>
      <c r="D65" s="514"/>
      <c r="E65" s="517" t="s">
        <v>267</v>
      </c>
      <c r="F65" s="547"/>
      <c r="G65" s="548"/>
      <c r="H65" s="547"/>
      <c r="I65" s="548"/>
    </row>
    <row r="66" spans="1:9" s="3" customFormat="1" ht="36.75" customHeight="1" x14ac:dyDescent="0.35">
      <c r="A66" s="514">
        <v>23020105</v>
      </c>
      <c r="B66" s="543" t="s">
        <v>645</v>
      </c>
      <c r="C66" s="544"/>
      <c r="D66" s="545">
        <v>31912500</v>
      </c>
      <c r="E66" s="570" t="s">
        <v>852</v>
      </c>
      <c r="F66" s="547">
        <v>4545170</v>
      </c>
      <c r="G66" s="548"/>
      <c r="H66" s="547"/>
      <c r="I66" s="548">
        <v>30000000</v>
      </c>
    </row>
    <row r="67" spans="1:9" s="3" customFormat="1" ht="38.25" customHeight="1" x14ac:dyDescent="0.35">
      <c r="A67" s="525">
        <v>23020105</v>
      </c>
      <c r="B67" s="543" t="s">
        <v>644</v>
      </c>
      <c r="C67" s="568"/>
      <c r="D67" s="569">
        <v>31912500</v>
      </c>
      <c r="E67" s="546" t="s">
        <v>826</v>
      </c>
      <c r="F67" s="547">
        <v>16870200</v>
      </c>
      <c r="G67" s="548"/>
      <c r="H67" s="527"/>
      <c r="I67" s="548">
        <v>100000000</v>
      </c>
    </row>
    <row r="68" spans="1:9" s="3" customFormat="1" ht="38.25" customHeight="1" x14ac:dyDescent="0.35">
      <c r="A68" s="525">
        <v>23020105</v>
      </c>
      <c r="B68" s="543" t="s">
        <v>644</v>
      </c>
      <c r="C68" s="568"/>
      <c r="D68" s="569">
        <v>31912500</v>
      </c>
      <c r="E68" s="546" t="s">
        <v>899</v>
      </c>
      <c r="F68" s="527">
        <v>4549909.8</v>
      </c>
      <c r="G68" s="548"/>
      <c r="H68" s="527"/>
      <c r="I68" s="548">
        <v>100000000</v>
      </c>
    </row>
    <row r="69" spans="1:9" s="3" customFormat="1" ht="38.25" customHeight="1" x14ac:dyDescent="0.35">
      <c r="A69" s="525">
        <v>23020105</v>
      </c>
      <c r="B69" s="543" t="s">
        <v>644</v>
      </c>
      <c r="C69" s="568"/>
      <c r="D69" s="569">
        <v>31912500</v>
      </c>
      <c r="E69" s="571" t="s">
        <v>804</v>
      </c>
      <c r="F69" s="527">
        <v>6235297.4100000001</v>
      </c>
      <c r="G69" s="548"/>
      <c r="H69" s="527"/>
      <c r="I69" s="548">
        <v>5000000</v>
      </c>
    </row>
    <row r="70" spans="1:9" s="67" customFormat="1" ht="87.5" x14ac:dyDescent="0.35">
      <c r="A70" s="525">
        <v>23020106</v>
      </c>
      <c r="B70" s="543" t="s">
        <v>644</v>
      </c>
      <c r="C70" s="568"/>
      <c r="D70" s="569">
        <v>31912500</v>
      </c>
      <c r="E70" s="546" t="s">
        <v>849</v>
      </c>
      <c r="F70" s="527">
        <v>8448602.2699999996</v>
      </c>
      <c r="G70" s="548">
        <v>100000000</v>
      </c>
      <c r="H70" s="547">
        <v>14551000</v>
      </c>
      <c r="I70" s="548">
        <v>100000000</v>
      </c>
    </row>
    <row r="71" spans="1:9" s="67" customFormat="1" ht="52.5" x14ac:dyDescent="0.35">
      <c r="A71" s="525"/>
      <c r="B71" s="543"/>
      <c r="C71" s="568"/>
      <c r="D71" s="569"/>
      <c r="E71" s="546" t="s">
        <v>838</v>
      </c>
      <c r="F71" s="547"/>
      <c r="G71" s="548">
        <v>0</v>
      </c>
      <c r="H71" s="547"/>
      <c r="I71" s="548">
        <v>60000000</v>
      </c>
    </row>
    <row r="72" spans="1:9" s="67" customFormat="1" ht="19.5" customHeight="1" x14ac:dyDescent="0.35">
      <c r="A72" s="525">
        <v>23020107</v>
      </c>
      <c r="B72" s="543" t="s">
        <v>644</v>
      </c>
      <c r="C72" s="568"/>
      <c r="D72" s="569">
        <v>31912500</v>
      </c>
      <c r="E72" s="546" t="s">
        <v>719</v>
      </c>
      <c r="F72" s="573">
        <v>3756367.66</v>
      </c>
      <c r="G72" s="548">
        <v>0</v>
      </c>
      <c r="H72" s="527"/>
      <c r="I72" s="548">
        <v>130000000</v>
      </c>
    </row>
    <row r="73" spans="1:9" s="3" customFormat="1" ht="18.75" customHeight="1" x14ac:dyDescent="0.35">
      <c r="A73" s="576">
        <v>23020136</v>
      </c>
      <c r="B73" s="577" t="s">
        <v>645</v>
      </c>
      <c r="C73" s="578"/>
      <c r="D73" s="579">
        <v>31912500</v>
      </c>
      <c r="E73" s="580" t="s">
        <v>823</v>
      </c>
      <c r="F73" s="573"/>
      <c r="G73" s="574"/>
      <c r="H73" s="573"/>
      <c r="I73" s="574"/>
    </row>
    <row r="74" spans="1:9" s="67" customFormat="1" ht="52.5" customHeight="1" x14ac:dyDescent="0.35">
      <c r="A74" s="525">
        <v>23020107</v>
      </c>
      <c r="B74" s="543"/>
      <c r="C74" s="568"/>
      <c r="D74" s="569"/>
      <c r="E74" s="546" t="s">
        <v>800</v>
      </c>
      <c r="F74" s="527"/>
      <c r="G74" s="715">
        <v>40000000</v>
      </c>
      <c r="H74" s="582">
        <v>10405000</v>
      </c>
      <c r="I74" s="715">
        <v>50000000</v>
      </c>
    </row>
    <row r="75" spans="1:9" s="67" customFormat="1" ht="114" customHeight="1" x14ac:dyDescent="0.35">
      <c r="A75" s="525">
        <v>23020107</v>
      </c>
      <c r="B75" s="583"/>
      <c r="C75" s="544"/>
      <c r="D75" s="545" t="s">
        <v>802</v>
      </c>
      <c r="E75" s="546" t="s">
        <v>850</v>
      </c>
      <c r="F75" s="527"/>
      <c r="G75" s="548">
        <v>130000000</v>
      </c>
      <c r="H75" s="527">
        <v>15331150</v>
      </c>
      <c r="I75" s="548">
        <v>250000000</v>
      </c>
    </row>
    <row r="76" spans="1:9" s="3" customFormat="1" ht="21.75" customHeight="1" x14ac:dyDescent="0.35">
      <c r="A76" s="514">
        <v>23020110</v>
      </c>
      <c r="B76" s="514"/>
      <c r="C76" s="514"/>
      <c r="D76" s="514"/>
      <c r="E76" s="554" t="s">
        <v>720</v>
      </c>
      <c r="F76" s="584"/>
      <c r="G76" s="548">
        <v>0</v>
      </c>
      <c r="H76" s="527"/>
      <c r="I76" s="548">
        <v>10000000</v>
      </c>
    </row>
    <row r="77" spans="1:9" s="3" customFormat="1" ht="18" customHeight="1" x14ac:dyDescent="0.35">
      <c r="A77" s="514">
        <v>23020111</v>
      </c>
      <c r="B77" s="585" t="s">
        <v>645</v>
      </c>
      <c r="C77" s="586"/>
      <c r="D77" s="545">
        <v>31912500</v>
      </c>
      <c r="E77" s="554" t="s">
        <v>721</v>
      </c>
      <c r="F77" s="527"/>
      <c r="G77" s="548"/>
      <c r="H77" s="527"/>
      <c r="I77" s="548"/>
    </row>
    <row r="78" spans="1:9" s="3" customFormat="1" ht="35" x14ac:dyDescent="0.35">
      <c r="A78" s="514">
        <v>23020112</v>
      </c>
      <c r="B78" s="585" t="s">
        <v>645</v>
      </c>
      <c r="C78" s="586"/>
      <c r="D78" s="545">
        <v>31912500</v>
      </c>
      <c r="E78" s="554" t="s">
        <v>722</v>
      </c>
      <c r="F78" s="527">
        <v>3816132.22</v>
      </c>
      <c r="G78" s="548">
        <v>8000000</v>
      </c>
      <c r="H78" s="527">
        <v>2847500</v>
      </c>
      <c r="I78" s="548">
        <v>8000000</v>
      </c>
    </row>
    <row r="79" spans="1:9" s="3" customFormat="1" ht="123" customHeight="1" x14ac:dyDescent="0.35">
      <c r="A79" s="805">
        <v>23020114</v>
      </c>
      <c r="B79" s="587" t="s">
        <v>645</v>
      </c>
      <c r="C79" s="588"/>
      <c r="D79" s="551">
        <v>31912500</v>
      </c>
      <c r="E79" s="589" t="s">
        <v>911</v>
      </c>
      <c r="F79" s="802"/>
      <c r="G79" s="806">
        <v>100000000</v>
      </c>
      <c r="H79" s="802">
        <v>17170889.399999999</v>
      </c>
      <c r="I79" s="806">
        <v>100000000</v>
      </c>
    </row>
    <row r="80" spans="1:9" s="67" customFormat="1" ht="120" customHeight="1" x14ac:dyDescent="0.35">
      <c r="A80" s="801">
        <v>23020114</v>
      </c>
      <c r="B80" s="587" t="s">
        <v>645</v>
      </c>
      <c r="C80" s="588"/>
      <c r="D80" s="551">
        <v>31912500</v>
      </c>
      <c r="E80" s="590" t="s">
        <v>827</v>
      </c>
      <c r="F80" s="802"/>
      <c r="G80" s="803">
        <v>30000000</v>
      </c>
      <c r="H80" s="802">
        <v>29190000</v>
      </c>
      <c r="I80" s="804">
        <v>30000000</v>
      </c>
    </row>
    <row r="81" spans="1:9" s="67" customFormat="1" ht="252" customHeight="1" x14ac:dyDescent="0.35">
      <c r="A81" s="525">
        <v>23020114</v>
      </c>
      <c r="B81" s="543" t="s">
        <v>644</v>
      </c>
      <c r="C81" s="568"/>
      <c r="D81" s="569">
        <v>31912500</v>
      </c>
      <c r="E81" s="835" t="s">
        <v>898</v>
      </c>
      <c r="F81" s="584"/>
      <c r="G81" s="789">
        <v>1120000000</v>
      </c>
      <c r="H81" s="584">
        <v>53743935</v>
      </c>
      <c r="I81" s="789">
        <v>1020000000</v>
      </c>
    </row>
    <row r="82" spans="1:9" s="67" customFormat="1" ht="59.25" customHeight="1" x14ac:dyDescent="0.35">
      <c r="A82" s="836">
        <v>23020114</v>
      </c>
      <c r="B82" s="587" t="s">
        <v>645</v>
      </c>
      <c r="C82" s="588"/>
      <c r="D82" s="551">
        <v>31912500</v>
      </c>
      <c r="E82" s="554" t="s">
        <v>946</v>
      </c>
      <c r="F82" s="584"/>
      <c r="G82" s="788">
        <v>152482500</v>
      </c>
      <c r="H82" s="800">
        <v>122978551.98</v>
      </c>
      <c r="I82" s="792">
        <v>100000000</v>
      </c>
    </row>
    <row r="83" spans="1:9" s="67" customFormat="1" ht="42.75" customHeight="1" x14ac:dyDescent="0.35">
      <c r="A83" s="785">
        <v>23020114</v>
      </c>
      <c r="B83" s="587" t="s">
        <v>645</v>
      </c>
      <c r="C83" s="588"/>
      <c r="D83" s="551">
        <v>31912500</v>
      </c>
      <c r="E83" s="554" t="s">
        <v>947</v>
      </c>
      <c r="F83" s="790"/>
      <c r="G83" s="788">
        <v>137984387.53200001</v>
      </c>
      <c r="H83" s="791">
        <v>85607575.75</v>
      </c>
      <c r="I83" s="792">
        <v>137984387.53200001</v>
      </c>
    </row>
    <row r="84" spans="1:9" s="67" customFormat="1" ht="60.75" customHeight="1" x14ac:dyDescent="0.35">
      <c r="A84" s="576">
        <v>23020114</v>
      </c>
      <c r="B84" s="587"/>
      <c r="C84" s="588"/>
      <c r="D84" s="551"/>
      <c r="E84" s="554" t="s">
        <v>893</v>
      </c>
      <c r="F84" s="790"/>
      <c r="G84" s="788">
        <v>110000000</v>
      </c>
      <c r="H84" s="791">
        <v>108965456.56</v>
      </c>
      <c r="I84" s="800">
        <v>110000000</v>
      </c>
    </row>
    <row r="85" spans="1:9" s="67" customFormat="1" ht="60.75" customHeight="1" x14ac:dyDescent="0.35">
      <c r="A85" s="525">
        <v>23020114</v>
      </c>
      <c r="B85" s="587" t="s">
        <v>645</v>
      </c>
      <c r="C85" s="588"/>
      <c r="D85" s="551">
        <v>31912500</v>
      </c>
      <c r="E85" s="554" t="s">
        <v>793</v>
      </c>
      <c r="F85" s="547">
        <v>450000</v>
      </c>
      <c r="G85" s="548">
        <v>50000000</v>
      </c>
      <c r="H85" s="547"/>
      <c r="I85" s="548">
        <v>150000000</v>
      </c>
    </row>
    <row r="86" spans="1:9" s="67" customFormat="1" ht="35" x14ac:dyDescent="0.35">
      <c r="A86" s="514">
        <v>23020118</v>
      </c>
      <c r="B86" s="587" t="s">
        <v>645</v>
      </c>
      <c r="C86" s="588"/>
      <c r="D86" s="551">
        <v>31912500</v>
      </c>
      <c r="E86" s="554" t="s">
        <v>805</v>
      </c>
      <c r="F86" s="527"/>
      <c r="G86" s="715">
        <v>130000000</v>
      </c>
      <c r="H86" s="582">
        <v>14751631</v>
      </c>
      <c r="I86" s="715">
        <v>130000000</v>
      </c>
    </row>
    <row r="87" spans="1:9" s="67" customFormat="1" ht="42.75" customHeight="1" x14ac:dyDescent="0.35">
      <c r="A87" s="514">
        <v>23020118</v>
      </c>
      <c r="B87" s="587" t="s">
        <v>645</v>
      </c>
      <c r="C87" s="588"/>
      <c r="D87" s="551">
        <v>31912500</v>
      </c>
      <c r="E87" s="554" t="s">
        <v>805</v>
      </c>
      <c r="F87" s="527"/>
      <c r="G87" s="548">
        <v>0</v>
      </c>
      <c r="H87" s="527"/>
      <c r="I87" s="548"/>
    </row>
    <row r="88" spans="1:9" s="67" customFormat="1" ht="35.25" customHeight="1" x14ac:dyDescent="0.35">
      <c r="A88" s="514">
        <v>23020118</v>
      </c>
      <c r="B88" s="543" t="s">
        <v>644</v>
      </c>
      <c r="C88" s="568"/>
      <c r="D88" s="569">
        <v>31912500</v>
      </c>
      <c r="E88" s="571" t="s">
        <v>904</v>
      </c>
      <c r="F88" s="527">
        <v>7800000</v>
      </c>
      <c r="G88" s="548">
        <v>0</v>
      </c>
      <c r="H88" s="527"/>
      <c r="I88" s="548">
        <v>100000000</v>
      </c>
    </row>
    <row r="89" spans="1:9" s="67" customFormat="1" ht="57.75" customHeight="1" x14ac:dyDescent="0.35">
      <c r="A89" s="514">
        <v>23020118</v>
      </c>
      <c r="B89" s="543" t="s">
        <v>644</v>
      </c>
      <c r="C89" s="568"/>
      <c r="D89" s="569">
        <v>31912500</v>
      </c>
      <c r="E89" s="571" t="s">
        <v>903</v>
      </c>
      <c r="F89" s="527"/>
      <c r="G89" s="548">
        <v>40000000</v>
      </c>
      <c r="H89" s="527">
        <v>6285612</v>
      </c>
      <c r="I89" s="548">
        <v>100000000</v>
      </c>
    </row>
    <row r="90" spans="1:9" s="67" customFormat="1" ht="37.5" customHeight="1" x14ac:dyDescent="0.35">
      <c r="A90" s="514">
        <v>23020119</v>
      </c>
      <c r="B90" s="587" t="s">
        <v>645</v>
      </c>
      <c r="C90" s="588"/>
      <c r="D90" s="551">
        <v>31912500</v>
      </c>
      <c r="E90" s="554" t="s">
        <v>723</v>
      </c>
      <c r="F90" s="547"/>
      <c r="G90" s="548">
        <v>56000000</v>
      </c>
      <c r="H90" s="548">
        <v>15030605.73</v>
      </c>
      <c r="I90" s="548">
        <v>2000000</v>
      </c>
    </row>
    <row r="91" spans="1:9" s="3" customFormat="1" ht="40.5" customHeight="1" x14ac:dyDescent="0.35">
      <c r="A91" s="514">
        <v>23020122</v>
      </c>
      <c r="B91" s="514"/>
      <c r="C91" s="514"/>
      <c r="D91" s="514"/>
      <c r="E91" s="554" t="s">
        <v>724</v>
      </c>
      <c r="F91" s="547"/>
      <c r="G91" s="548"/>
      <c r="H91" s="547"/>
      <c r="I91" s="548"/>
    </row>
    <row r="92" spans="1:9" s="3" customFormat="1" ht="20.25" customHeight="1" x14ac:dyDescent="0.35">
      <c r="A92" s="514">
        <v>23020123</v>
      </c>
      <c r="B92" s="587" t="s">
        <v>645</v>
      </c>
      <c r="C92" s="588"/>
      <c r="D92" s="551">
        <v>31912500</v>
      </c>
      <c r="E92" s="554" t="s">
        <v>725</v>
      </c>
      <c r="F92" s="572"/>
      <c r="G92" s="548"/>
      <c r="H92" s="572"/>
      <c r="I92" s="548"/>
    </row>
    <row r="93" spans="1:9" s="67" customFormat="1" ht="35" x14ac:dyDescent="0.35">
      <c r="A93" s="514">
        <v>23020123</v>
      </c>
      <c r="B93" s="587" t="s">
        <v>645</v>
      </c>
      <c r="C93" s="588"/>
      <c r="D93" s="551">
        <v>31912500</v>
      </c>
      <c r="E93" s="554" t="s">
        <v>851</v>
      </c>
      <c r="F93" s="572"/>
      <c r="G93" s="548">
        <v>0</v>
      </c>
      <c r="H93" s="572"/>
      <c r="I93" s="548">
        <v>6000000</v>
      </c>
    </row>
    <row r="94" spans="1:9" s="67" customFormat="1" ht="35" x14ac:dyDescent="0.35">
      <c r="A94" s="514">
        <v>23020123</v>
      </c>
      <c r="B94" s="587"/>
      <c r="C94" s="588"/>
      <c r="D94" s="551"/>
      <c r="E94" s="571" t="s">
        <v>806</v>
      </c>
      <c r="F94" s="572"/>
      <c r="G94" s="548">
        <v>0</v>
      </c>
      <c r="H94" s="572"/>
      <c r="I94" s="548">
        <v>20000000</v>
      </c>
    </row>
    <row r="95" spans="1:9" s="67" customFormat="1" ht="17.5" x14ac:dyDescent="0.35">
      <c r="A95" s="514">
        <v>23020124</v>
      </c>
      <c r="B95" s="587" t="s">
        <v>645</v>
      </c>
      <c r="C95" s="588"/>
      <c r="D95" s="551">
        <v>31912500</v>
      </c>
      <c r="E95" s="554" t="s">
        <v>726</v>
      </c>
      <c r="F95" s="527">
        <v>3200000</v>
      </c>
      <c r="G95" s="548">
        <v>0</v>
      </c>
      <c r="H95" s="547"/>
      <c r="I95" s="548">
        <v>30000000</v>
      </c>
    </row>
    <row r="96" spans="1:9" s="3" customFormat="1" ht="35" x14ac:dyDescent="0.35">
      <c r="A96" s="514">
        <v>23020125</v>
      </c>
      <c r="B96" s="587" t="s">
        <v>645</v>
      </c>
      <c r="C96" s="588"/>
      <c r="D96" s="551">
        <v>31912500</v>
      </c>
      <c r="E96" s="554" t="s">
        <v>792</v>
      </c>
      <c r="F96" s="527"/>
      <c r="G96" s="548"/>
      <c r="H96" s="527"/>
      <c r="I96" s="548"/>
    </row>
    <row r="97" spans="1:9" s="3" customFormat="1" ht="19.5" customHeight="1" x14ac:dyDescent="0.35">
      <c r="A97" s="514">
        <v>23020126</v>
      </c>
      <c r="B97" s="587" t="s">
        <v>645</v>
      </c>
      <c r="C97" s="588"/>
      <c r="D97" s="551">
        <v>31912500</v>
      </c>
      <c r="E97" s="554" t="s">
        <v>727</v>
      </c>
      <c r="F97" s="527"/>
      <c r="G97" s="548">
        <v>0</v>
      </c>
      <c r="H97" s="527"/>
      <c r="I97" s="548">
        <v>30000000</v>
      </c>
    </row>
    <row r="98" spans="1:9" s="67" customFormat="1" ht="17.5" x14ac:dyDescent="0.35">
      <c r="A98" s="514">
        <v>23020127</v>
      </c>
      <c r="B98" s="587" t="s">
        <v>645</v>
      </c>
      <c r="C98" s="588"/>
      <c r="D98" s="551">
        <v>31912500</v>
      </c>
      <c r="E98" s="554" t="s">
        <v>728</v>
      </c>
      <c r="F98" s="527"/>
      <c r="G98" s="548"/>
      <c r="H98" s="527"/>
      <c r="I98" s="548"/>
    </row>
    <row r="99" spans="1:9" s="67" customFormat="1" ht="35" x14ac:dyDescent="0.35">
      <c r="A99" s="860">
        <v>23020127</v>
      </c>
      <c r="B99" s="587" t="s">
        <v>645</v>
      </c>
      <c r="C99" s="588"/>
      <c r="D99" s="551">
        <v>31912500</v>
      </c>
      <c r="E99" s="858" t="s">
        <v>959</v>
      </c>
      <c r="F99" s="582"/>
      <c r="G99" s="715"/>
      <c r="H99" s="582"/>
      <c r="I99" s="859">
        <v>15000000</v>
      </c>
    </row>
    <row r="100" spans="1:9" s="3" customFormat="1" ht="17.5" x14ac:dyDescent="0.35">
      <c r="A100" s="514">
        <v>23020128</v>
      </c>
      <c r="B100" s="587" t="s">
        <v>645</v>
      </c>
      <c r="C100" s="588"/>
      <c r="D100" s="551">
        <v>31912500</v>
      </c>
      <c r="E100" s="517" t="s">
        <v>729</v>
      </c>
      <c r="F100" s="572"/>
      <c r="G100" s="549"/>
      <c r="H100" s="572"/>
      <c r="I100" s="549"/>
    </row>
    <row r="101" spans="1:9" s="67" customFormat="1" ht="17.5" x14ac:dyDescent="0.35">
      <c r="A101" s="781">
        <v>23020114</v>
      </c>
      <c r="B101" s="518" t="s">
        <v>644</v>
      </c>
      <c r="C101" s="518">
        <v>70451</v>
      </c>
      <c r="D101" s="514">
        <v>31912700</v>
      </c>
      <c r="E101" s="794" t="s">
        <v>855</v>
      </c>
      <c r="F101" s="591"/>
      <c r="G101" s="782">
        <v>20000000</v>
      </c>
      <c r="H101" s="783"/>
      <c r="I101" s="784">
        <v>20000000</v>
      </c>
    </row>
    <row r="102" spans="1:9" s="67" customFormat="1" ht="17.5" x14ac:dyDescent="0.35">
      <c r="A102" s="781">
        <v>23020118</v>
      </c>
      <c r="B102" s="518" t="s">
        <v>644</v>
      </c>
      <c r="C102" s="518"/>
      <c r="D102" s="514">
        <v>31912700</v>
      </c>
      <c r="E102" s="794" t="s">
        <v>856</v>
      </c>
      <c r="F102" s="591"/>
      <c r="G102" s="782">
        <v>50000000</v>
      </c>
      <c r="H102" s="783"/>
      <c r="I102" s="784">
        <v>50000000</v>
      </c>
    </row>
    <row r="103" spans="1:9" s="67" customFormat="1" ht="17.5" x14ac:dyDescent="0.35">
      <c r="A103" s="781">
        <v>23020114</v>
      </c>
      <c r="B103" s="518" t="s">
        <v>644</v>
      </c>
      <c r="C103" s="518">
        <v>70451</v>
      </c>
      <c r="D103" s="514">
        <v>31912707</v>
      </c>
      <c r="E103" s="794" t="s">
        <v>857</v>
      </c>
      <c r="F103" s="591"/>
      <c r="G103" s="782">
        <v>280000000</v>
      </c>
      <c r="H103" s="783">
        <v>250000000</v>
      </c>
      <c r="I103" s="784">
        <v>30000000</v>
      </c>
    </row>
    <row r="104" spans="1:9" s="67" customFormat="1" ht="17.5" x14ac:dyDescent="0.35">
      <c r="A104" s="781">
        <v>23020103</v>
      </c>
      <c r="B104" s="518" t="s">
        <v>644</v>
      </c>
      <c r="C104" s="518"/>
      <c r="D104" s="514">
        <v>31912700</v>
      </c>
      <c r="E104" s="794" t="s">
        <v>858</v>
      </c>
      <c r="F104" s="591"/>
      <c r="G104" s="782">
        <v>5000000</v>
      </c>
      <c r="H104" s="783"/>
      <c r="I104" s="784">
        <v>5000000</v>
      </c>
    </row>
    <row r="105" spans="1:9" s="67" customFormat="1" ht="17.5" x14ac:dyDescent="0.35">
      <c r="A105" s="781">
        <v>23020107</v>
      </c>
      <c r="B105" s="518" t="s">
        <v>644</v>
      </c>
      <c r="C105" s="518"/>
      <c r="D105" s="514">
        <v>31912708</v>
      </c>
      <c r="E105" s="794" t="s">
        <v>859</v>
      </c>
      <c r="F105" s="591"/>
      <c r="G105" s="782">
        <v>1500000</v>
      </c>
      <c r="H105" s="783"/>
      <c r="I105" s="784">
        <v>1500000</v>
      </c>
    </row>
    <row r="106" spans="1:9" s="67" customFormat="1" ht="17.5" x14ac:dyDescent="0.35">
      <c r="A106" s="781">
        <v>23020107</v>
      </c>
      <c r="B106" s="518" t="s">
        <v>644</v>
      </c>
      <c r="C106" s="518"/>
      <c r="D106" s="514">
        <v>31912701</v>
      </c>
      <c r="E106" s="794" t="s">
        <v>860</v>
      </c>
      <c r="F106" s="591"/>
      <c r="G106" s="782">
        <v>1000000</v>
      </c>
      <c r="H106" s="783"/>
      <c r="I106" s="784">
        <v>1000000</v>
      </c>
    </row>
    <row r="107" spans="1:9" s="67" customFormat="1" ht="17.5" x14ac:dyDescent="0.35">
      <c r="A107" s="781">
        <v>23020105</v>
      </c>
      <c r="B107" s="518" t="s">
        <v>784</v>
      </c>
      <c r="C107" s="518"/>
      <c r="D107" s="514">
        <v>31912700</v>
      </c>
      <c r="E107" s="794" t="s">
        <v>861</v>
      </c>
      <c r="F107" s="591"/>
      <c r="G107" s="782">
        <v>65000000</v>
      </c>
      <c r="H107" s="783">
        <v>51513702.75</v>
      </c>
      <c r="I107" s="784">
        <v>65000000</v>
      </c>
    </row>
    <row r="108" spans="1:9" s="67" customFormat="1" ht="35" x14ac:dyDescent="0.35">
      <c r="A108" s="514">
        <v>23020101</v>
      </c>
      <c r="B108" s="518" t="s">
        <v>784</v>
      </c>
      <c r="C108" s="518"/>
      <c r="D108" s="514">
        <v>21912700</v>
      </c>
      <c r="E108" s="517" t="s">
        <v>862</v>
      </c>
      <c r="F108" s="591"/>
      <c r="G108" s="782"/>
      <c r="H108" s="783"/>
      <c r="I108" s="782">
        <v>10232500</v>
      </c>
    </row>
    <row r="109" spans="1:9" s="67" customFormat="1" ht="35" x14ac:dyDescent="0.35">
      <c r="A109" s="781">
        <v>23020101</v>
      </c>
      <c r="B109" s="518"/>
      <c r="C109" s="518" t="s">
        <v>784</v>
      </c>
      <c r="D109" s="514">
        <v>21912700</v>
      </c>
      <c r="E109" s="794" t="s">
        <v>869</v>
      </c>
      <c r="F109" s="591"/>
      <c r="G109" s="782">
        <v>6500000</v>
      </c>
      <c r="H109" s="783"/>
      <c r="I109" s="784">
        <v>6500000</v>
      </c>
    </row>
    <row r="110" spans="1:9" s="67" customFormat="1" ht="17.5" x14ac:dyDescent="0.35">
      <c r="A110" s="781">
        <v>23020101</v>
      </c>
      <c r="B110" s="518"/>
      <c r="C110" s="518" t="s">
        <v>784</v>
      </c>
      <c r="D110" s="514">
        <v>31912701</v>
      </c>
      <c r="E110" s="794" t="s">
        <v>863</v>
      </c>
      <c r="F110" s="591"/>
      <c r="G110" s="782">
        <v>5000000</v>
      </c>
      <c r="H110" s="783"/>
      <c r="I110" s="784">
        <v>5000000</v>
      </c>
    </row>
    <row r="111" spans="1:9" s="67" customFormat="1" ht="17.5" x14ac:dyDescent="0.35">
      <c r="A111" s="781">
        <v>23020106</v>
      </c>
      <c r="B111" s="518"/>
      <c r="C111" s="518" t="s">
        <v>784</v>
      </c>
      <c r="D111" s="514">
        <v>31912700</v>
      </c>
      <c r="E111" s="795" t="s">
        <v>864</v>
      </c>
      <c r="F111" s="591"/>
      <c r="G111" s="782">
        <v>5000000</v>
      </c>
      <c r="H111" s="783"/>
      <c r="I111" s="784">
        <v>5000000</v>
      </c>
    </row>
    <row r="112" spans="1:9" s="67" customFormat="1" ht="17.5" x14ac:dyDescent="0.35">
      <c r="A112" s="514">
        <v>23020106</v>
      </c>
      <c r="B112" s="518"/>
      <c r="C112" s="518" t="s">
        <v>784</v>
      </c>
      <c r="D112" s="514">
        <v>31912701</v>
      </c>
      <c r="E112" s="517" t="s">
        <v>865</v>
      </c>
      <c r="F112" s="591"/>
      <c r="G112" s="581"/>
      <c r="H112" s="591"/>
      <c r="I112" s="581"/>
    </row>
    <row r="113" spans="1:9" s="67" customFormat="1" ht="17.5" x14ac:dyDescent="0.35">
      <c r="A113" s="514">
        <v>23020106</v>
      </c>
      <c r="B113" s="518"/>
      <c r="C113" s="518" t="s">
        <v>784</v>
      </c>
      <c r="D113" s="514">
        <v>31912700</v>
      </c>
      <c r="E113" s="517" t="s">
        <v>866</v>
      </c>
      <c r="F113" s="591"/>
      <c r="G113" s="581"/>
      <c r="H113" s="591"/>
      <c r="I113" s="581"/>
    </row>
    <row r="114" spans="1:9" s="67" customFormat="1" ht="17.5" x14ac:dyDescent="0.35">
      <c r="A114" s="514">
        <v>23020106</v>
      </c>
      <c r="B114" s="518"/>
      <c r="C114" s="518" t="s">
        <v>784</v>
      </c>
      <c r="D114" s="514">
        <v>31912700</v>
      </c>
      <c r="E114" s="517" t="s">
        <v>897</v>
      </c>
      <c r="F114" s="591"/>
      <c r="G114" s="581"/>
      <c r="H114" s="591"/>
      <c r="I114" s="581">
        <v>65000000</v>
      </c>
    </row>
    <row r="115" spans="1:9" s="67" customFormat="1" ht="17.5" x14ac:dyDescent="0.35">
      <c r="A115" s="514">
        <v>23020118</v>
      </c>
      <c r="B115" s="518"/>
      <c r="C115" s="518" t="s">
        <v>784</v>
      </c>
      <c r="D115" s="514">
        <v>31912700</v>
      </c>
      <c r="E115" s="517" t="s">
        <v>867</v>
      </c>
      <c r="F115" s="591"/>
      <c r="G115" s="581"/>
      <c r="H115" s="591"/>
      <c r="I115" s="581"/>
    </row>
    <row r="116" spans="1:9" s="67" customFormat="1" ht="35.5" thickBot="1" x14ac:dyDescent="0.4">
      <c r="A116" s="781">
        <v>23020119</v>
      </c>
      <c r="B116" s="518"/>
      <c r="C116" s="518" t="s">
        <v>784</v>
      </c>
      <c r="D116" s="514">
        <v>31912700</v>
      </c>
      <c r="E116" s="517" t="s">
        <v>868</v>
      </c>
      <c r="F116" s="591"/>
      <c r="G116" s="782">
        <v>100000000</v>
      </c>
      <c r="H116" s="783">
        <v>10000000</v>
      </c>
      <c r="I116" s="784">
        <v>100000000</v>
      </c>
    </row>
    <row r="117" spans="1:9" s="67" customFormat="1" ht="18" thickBot="1" x14ac:dyDescent="0.4">
      <c r="A117" s="592"/>
      <c r="B117" s="593"/>
      <c r="C117" s="593"/>
      <c r="D117" s="593"/>
      <c r="E117" s="594" t="s">
        <v>488</v>
      </c>
      <c r="F117" s="748">
        <v>110865123.56</v>
      </c>
      <c r="G117" s="749">
        <f>SUM(G59:G116)</f>
        <v>2743466887.5320001</v>
      </c>
      <c r="H117" s="749">
        <f>SUM(H59:H116)</f>
        <v>808372610.17000008</v>
      </c>
      <c r="I117" s="749">
        <f>SUM(I59:I116)</f>
        <v>4048216887.5320001</v>
      </c>
    </row>
    <row r="118" spans="1:9" s="3" customFormat="1" ht="18.75" customHeight="1" x14ac:dyDescent="0.35">
      <c r="A118" s="596">
        <v>2303</v>
      </c>
      <c r="B118" s="596"/>
      <c r="C118" s="596"/>
      <c r="D118" s="596"/>
      <c r="E118" s="597" t="s">
        <v>268</v>
      </c>
      <c r="F118" s="598" t="s">
        <v>175</v>
      </c>
      <c r="G118" s="567"/>
      <c r="H118" s="598"/>
      <c r="I118" s="567"/>
    </row>
    <row r="119" spans="1:9" s="3" customFormat="1" ht="35" x14ac:dyDescent="0.35">
      <c r="A119" s="793">
        <v>23030100</v>
      </c>
      <c r="B119" s="599"/>
      <c r="C119" s="599"/>
      <c r="D119" s="599"/>
      <c r="E119" s="600" t="s">
        <v>730</v>
      </c>
      <c r="F119" s="572"/>
      <c r="G119" s="549"/>
      <c r="H119" s="572"/>
      <c r="I119" s="549"/>
    </row>
    <row r="120" spans="1:9" s="67" customFormat="1" ht="35" x14ac:dyDescent="0.35">
      <c r="A120" s="514">
        <v>23030101</v>
      </c>
      <c r="B120" s="583" t="s">
        <v>646</v>
      </c>
      <c r="C120" s="514"/>
      <c r="D120" s="551">
        <v>31912500</v>
      </c>
      <c r="E120" s="601" t="s">
        <v>269</v>
      </c>
      <c r="F120" s="547"/>
      <c r="G120" s="548"/>
      <c r="H120" s="547"/>
      <c r="I120" s="548">
        <v>20000000</v>
      </c>
    </row>
    <row r="121" spans="1:9" s="67" customFormat="1" ht="35" x14ac:dyDescent="0.35">
      <c r="A121" s="514">
        <v>23030102</v>
      </c>
      <c r="B121" s="583" t="s">
        <v>646</v>
      </c>
      <c r="C121" s="588"/>
      <c r="D121" s="551">
        <v>31912500</v>
      </c>
      <c r="E121" s="517" t="s">
        <v>896</v>
      </c>
      <c r="F121" s="527"/>
      <c r="G121" s="548"/>
      <c r="H121" s="527"/>
      <c r="I121" s="548">
        <v>100000000</v>
      </c>
    </row>
    <row r="122" spans="1:9" s="67" customFormat="1" ht="17.5" x14ac:dyDescent="0.35">
      <c r="A122" s="525">
        <v>23030103</v>
      </c>
      <c r="B122" s="583" t="s">
        <v>646</v>
      </c>
      <c r="C122" s="544"/>
      <c r="D122" s="545" t="s">
        <v>802</v>
      </c>
      <c r="E122" s="546" t="s">
        <v>270</v>
      </c>
      <c r="F122" s="527"/>
      <c r="G122" s="548"/>
      <c r="H122" s="527"/>
      <c r="I122" s="548"/>
    </row>
    <row r="123" spans="1:9" s="67" customFormat="1" ht="35" x14ac:dyDescent="0.35">
      <c r="A123" s="525">
        <v>23030104</v>
      </c>
      <c r="B123" s="583" t="s">
        <v>646</v>
      </c>
      <c r="C123" s="544"/>
      <c r="D123" s="545" t="s">
        <v>802</v>
      </c>
      <c r="E123" s="546" t="s">
        <v>807</v>
      </c>
      <c r="F123" s="527"/>
      <c r="G123" s="548"/>
      <c r="H123" s="527"/>
      <c r="I123" s="548">
        <v>70000000</v>
      </c>
    </row>
    <row r="124" spans="1:9" s="67" customFormat="1" ht="105" x14ac:dyDescent="0.35">
      <c r="A124" s="525">
        <v>23030106</v>
      </c>
      <c r="B124" s="583" t="s">
        <v>646</v>
      </c>
      <c r="C124" s="544"/>
      <c r="D124" s="545" t="s">
        <v>802</v>
      </c>
      <c r="E124" s="546" t="s">
        <v>902</v>
      </c>
      <c r="F124" s="527">
        <v>2500000</v>
      </c>
      <c r="G124" s="548">
        <v>50000000</v>
      </c>
      <c r="H124" s="527"/>
      <c r="I124" s="548">
        <v>100000000</v>
      </c>
    </row>
    <row r="125" spans="1:9" s="67" customFormat="1" ht="35" x14ac:dyDescent="0.35">
      <c r="A125" s="797">
        <v>23030106</v>
      </c>
      <c r="B125" s="583" t="s">
        <v>646</v>
      </c>
      <c r="C125" s="544"/>
      <c r="D125" s="545" t="s">
        <v>802</v>
      </c>
      <c r="E125" s="546" t="s">
        <v>828</v>
      </c>
      <c r="F125" s="527">
        <v>239195</v>
      </c>
      <c r="G125" s="549">
        <v>10000000</v>
      </c>
      <c r="H125" s="527"/>
      <c r="I125" s="786">
        <v>10000000</v>
      </c>
    </row>
    <row r="126" spans="1:9" s="67" customFormat="1" ht="52.5" x14ac:dyDescent="0.35">
      <c r="A126" s="525">
        <v>23030106</v>
      </c>
      <c r="B126" s="583" t="s">
        <v>646</v>
      </c>
      <c r="C126" s="544"/>
      <c r="D126" s="545" t="s">
        <v>802</v>
      </c>
      <c r="E126" s="546" t="s">
        <v>834</v>
      </c>
      <c r="F126" s="527">
        <v>16584238.949999999</v>
      </c>
      <c r="G126" s="548">
        <v>35000000</v>
      </c>
      <c r="H126" s="527"/>
      <c r="I126" s="548">
        <v>85000000</v>
      </c>
    </row>
    <row r="127" spans="1:9" s="67" customFormat="1" ht="38.25" customHeight="1" x14ac:dyDescent="0.35">
      <c r="A127" s="514">
        <v>23030109</v>
      </c>
      <c r="B127" s="514"/>
      <c r="C127" s="514"/>
      <c r="D127" s="514"/>
      <c r="E127" s="601" t="s">
        <v>731</v>
      </c>
      <c r="F127" s="547"/>
      <c r="G127" s="548"/>
      <c r="H127" s="547"/>
      <c r="I127" s="548"/>
    </row>
    <row r="128" spans="1:9" s="3" customFormat="1" ht="17.5" x14ac:dyDescent="0.35">
      <c r="A128" s="514">
        <v>23030110</v>
      </c>
      <c r="B128" s="577" t="s">
        <v>644</v>
      </c>
      <c r="C128" s="514"/>
      <c r="D128" s="551">
        <v>31912500</v>
      </c>
      <c r="E128" s="554" t="s">
        <v>732</v>
      </c>
      <c r="F128" s="527"/>
      <c r="G128" s="548"/>
      <c r="H128" s="527"/>
      <c r="I128" s="548">
        <v>3000000</v>
      </c>
    </row>
    <row r="129" spans="1:9" s="3" customFormat="1" ht="35" x14ac:dyDescent="0.35">
      <c r="A129" s="514">
        <v>23030111</v>
      </c>
      <c r="B129" s="577" t="s">
        <v>644</v>
      </c>
      <c r="C129" s="514"/>
      <c r="D129" s="551">
        <v>31912500</v>
      </c>
      <c r="E129" s="554" t="s">
        <v>733</v>
      </c>
      <c r="F129" s="527"/>
      <c r="G129" s="548"/>
      <c r="H129" s="527"/>
      <c r="I129" s="548">
        <v>5000000</v>
      </c>
    </row>
    <row r="130" spans="1:9" s="3" customFormat="1" ht="37.5" customHeight="1" x14ac:dyDescent="0.35">
      <c r="A130" s="514">
        <v>23030112</v>
      </c>
      <c r="B130" s="577" t="s">
        <v>644</v>
      </c>
      <c r="C130" s="588"/>
      <c r="D130" s="551">
        <v>31912500</v>
      </c>
      <c r="E130" s="601" t="s">
        <v>734</v>
      </c>
      <c r="F130" s="527"/>
      <c r="G130" s="548"/>
      <c r="H130" s="527"/>
      <c r="I130" s="548">
        <v>15000000</v>
      </c>
    </row>
    <row r="131" spans="1:9" s="3" customFormat="1" ht="17.5" x14ac:dyDescent="0.35">
      <c r="A131" s="514">
        <v>23030113</v>
      </c>
      <c r="B131" s="577" t="s">
        <v>644</v>
      </c>
      <c r="C131" s="578">
        <v>70451</v>
      </c>
      <c r="D131" s="579">
        <v>31912500</v>
      </c>
      <c r="E131" s="554" t="s">
        <v>735</v>
      </c>
      <c r="F131" s="527"/>
      <c r="G131" s="548">
        <v>38635097.170000002</v>
      </c>
      <c r="H131" s="527"/>
      <c r="I131" s="548">
        <v>150000000</v>
      </c>
    </row>
    <row r="132" spans="1:9" s="67" customFormat="1" ht="35" x14ac:dyDescent="0.35">
      <c r="A132" s="514">
        <v>23030118</v>
      </c>
      <c r="B132" s="514"/>
      <c r="C132" s="514"/>
      <c r="D132" s="514"/>
      <c r="E132" s="557" t="s">
        <v>736</v>
      </c>
      <c r="F132" s="547"/>
      <c r="G132" s="548"/>
      <c r="H132" s="547"/>
      <c r="I132" s="548"/>
    </row>
    <row r="133" spans="1:9" s="3" customFormat="1" ht="35" x14ac:dyDescent="0.35">
      <c r="A133" s="514">
        <v>23030121</v>
      </c>
      <c r="B133" s="577" t="s">
        <v>644</v>
      </c>
      <c r="C133" s="578"/>
      <c r="D133" s="579">
        <v>31912500</v>
      </c>
      <c r="E133" s="779" t="s">
        <v>894</v>
      </c>
      <c r="F133" s="527"/>
      <c r="G133" s="548">
        <v>50000000</v>
      </c>
      <c r="H133" s="527">
        <v>18144228</v>
      </c>
      <c r="I133" s="548">
        <v>250000000</v>
      </c>
    </row>
    <row r="134" spans="1:9" s="3" customFormat="1" ht="21.75" customHeight="1" x14ac:dyDescent="0.35">
      <c r="A134" s="514">
        <v>23030121</v>
      </c>
      <c r="B134" s="583" t="s">
        <v>646</v>
      </c>
      <c r="C134" s="544"/>
      <c r="D134" s="545" t="s">
        <v>802</v>
      </c>
      <c r="E134" s="571" t="s">
        <v>895</v>
      </c>
      <c r="F134" s="527"/>
      <c r="G134" s="548"/>
      <c r="H134" s="527"/>
      <c r="I134" s="548">
        <v>50000000</v>
      </c>
    </row>
    <row r="135" spans="1:9" s="3" customFormat="1" ht="21.75" customHeight="1" x14ac:dyDescent="0.35">
      <c r="A135" s="514">
        <v>23030121</v>
      </c>
      <c r="B135" s="583" t="s">
        <v>646</v>
      </c>
      <c r="C135" s="544"/>
      <c r="D135" s="545" t="s">
        <v>802</v>
      </c>
      <c r="E135" s="571" t="s">
        <v>808</v>
      </c>
      <c r="F135" s="527"/>
      <c r="G135" s="548"/>
      <c r="H135" s="527"/>
      <c r="I135" s="548">
        <v>20000000</v>
      </c>
    </row>
    <row r="136" spans="1:9" s="3" customFormat="1" ht="21.75" customHeight="1" x14ac:dyDescent="0.35">
      <c r="A136" s="514">
        <v>23030121</v>
      </c>
      <c r="B136" s="583" t="s">
        <v>646</v>
      </c>
      <c r="C136" s="544"/>
      <c r="D136" s="545" t="s">
        <v>802</v>
      </c>
      <c r="E136" s="571" t="s">
        <v>809</v>
      </c>
      <c r="F136" s="527"/>
      <c r="G136" s="548">
        <v>137327939.5</v>
      </c>
      <c r="H136" s="527"/>
      <c r="I136" s="548">
        <v>137327939.5</v>
      </c>
    </row>
    <row r="137" spans="1:9" s="3" customFormat="1" ht="54.75" customHeight="1" x14ac:dyDescent="0.35">
      <c r="A137" s="514">
        <v>23030122</v>
      </c>
      <c r="B137" s="514"/>
      <c r="C137" s="514"/>
      <c r="D137" s="514"/>
      <c r="E137" s="554" t="s">
        <v>737</v>
      </c>
      <c r="F137" s="527"/>
      <c r="G137" s="548"/>
      <c r="H137" s="527"/>
      <c r="I137" s="548"/>
    </row>
    <row r="138" spans="1:9" s="67" customFormat="1" ht="35" x14ac:dyDescent="0.35">
      <c r="A138" s="514">
        <v>23030123</v>
      </c>
      <c r="B138" s="577" t="s">
        <v>644</v>
      </c>
      <c r="C138" s="514"/>
      <c r="D138" s="551">
        <v>31912500</v>
      </c>
      <c r="E138" s="554" t="s">
        <v>738</v>
      </c>
      <c r="F138" s="527"/>
      <c r="G138" s="548">
        <v>10000000</v>
      </c>
      <c r="H138" s="527"/>
      <c r="I138" s="548">
        <v>10000000</v>
      </c>
    </row>
    <row r="139" spans="1:9" s="3" customFormat="1" ht="17.5" x14ac:dyDescent="0.35">
      <c r="A139" s="514">
        <v>23030124</v>
      </c>
      <c r="B139" s="577" t="s">
        <v>644</v>
      </c>
      <c r="C139" s="514"/>
      <c r="D139" s="551">
        <v>31912500</v>
      </c>
      <c r="E139" s="554" t="s">
        <v>739</v>
      </c>
      <c r="F139" s="527"/>
      <c r="G139" s="548"/>
      <c r="H139" s="527"/>
      <c r="I139" s="548">
        <v>50000000</v>
      </c>
    </row>
    <row r="140" spans="1:9" s="3" customFormat="1" ht="35" x14ac:dyDescent="0.35">
      <c r="A140" s="514">
        <v>23030125</v>
      </c>
      <c r="B140" s="577" t="s">
        <v>644</v>
      </c>
      <c r="C140" s="514"/>
      <c r="D140" s="551">
        <v>31912500</v>
      </c>
      <c r="E140" s="554" t="s">
        <v>740</v>
      </c>
      <c r="F140" s="527"/>
      <c r="G140" s="548"/>
      <c r="H140" s="527"/>
      <c r="I140" s="548">
        <v>5000000</v>
      </c>
    </row>
    <row r="141" spans="1:9" s="3" customFormat="1" ht="21" customHeight="1" x14ac:dyDescent="0.35">
      <c r="A141" s="514">
        <v>23030126</v>
      </c>
      <c r="B141" s="577" t="s">
        <v>644</v>
      </c>
      <c r="C141" s="578"/>
      <c r="D141" s="579">
        <v>31912500</v>
      </c>
      <c r="E141" s="554" t="s">
        <v>948</v>
      </c>
      <c r="F141" s="527"/>
      <c r="G141" s="548"/>
      <c r="H141" s="527"/>
      <c r="I141" s="548">
        <v>50000000</v>
      </c>
    </row>
    <row r="142" spans="1:9" s="3" customFormat="1" ht="35" x14ac:dyDescent="0.35">
      <c r="A142" s="514">
        <v>23030127</v>
      </c>
      <c r="B142" s="514"/>
      <c r="C142" s="514"/>
      <c r="D142" s="514"/>
      <c r="E142" s="554" t="s">
        <v>741</v>
      </c>
      <c r="F142" s="572"/>
      <c r="G142" s="548"/>
      <c r="H142" s="572"/>
      <c r="I142" s="548"/>
    </row>
    <row r="143" spans="1:9" s="67" customFormat="1" ht="21.75" customHeight="1" x14ac:dyDescent="0.35">
      <c r="A143" s="514">
        <v>23030128</v>
      </c>
      <c r="B143" s="514"/>
      <c r="C143" s="514"/>
      <c r="D143" s="514"/>
      <c r="E143" s="554" t="s">
        <v>742</v>
      </c>
      <c r="F143" s="572"/>
      <c r="G143" s="549"/>
      <c r="H143" s="572"/>
      <c r="I143" s="549"/>
    </row>
    <row r="144" spans="1:9" s="67" customFormat="1" ht="18" thickBot="1" x14ac:dyDescent="0.4">
      <c r="A144" s="576">
        <v>23030129</v>
      </c>
      <c r="B144" s="576"/>
      <c r="C144" s="576"/>
      <c r="D144" s="576"/>
      <c r="E144" s="602" t="s">
        <v>743</v>
      </c>
      <c r="F144" s="591"/>
      <c r="G144" s="574"/>
      <c r="H144" s="591"/>
      <c r="I144" s="581"/>
    </row>
    <row r="145" spans="1:9" s="67" customFormat="1" ht="18" thickBot="1" x14ac:dyDescent="0.4">
      <c r="A145" s="592"/>
      <c r="B145" s="593"/>
      <c r="C145" s="593"/>
      <c r="D145" s="593"/>
      <c r="E145" s="561" t="s">
        <v>488</v>
      </c>
      <c r="F145" s="595">
        <f>SUM(F120:F144)</f>
        <v>19323433.949999999</v>
      </c>
      <c r="G145" s="595">
        <f>SUM(G120:G144)</f>
        <v>330963036.67000002</v>
      </c>
      <c r="H145" s="595">
        <f>SUM(H120:H144)</f>
        <v>18144228</v>
      </c>
      <c r="I145" s="595">
        <f>SUM(I120:I144)</f>
        <v>1130327939.5</v>
      </c>
    </row>
    <row r="146" spans="1:9" s="67" customFormat="1" ht="35" x14ac:dyDescent="0.35">
      <c r="A146" s="596">
        <v>2304</v>
      </c>
      <c r="B146" s="596"/>
      <c r="C146" s="596"/>
      <c r="D146" s="596"/>
      <c r="E146" s="605" t="s">
        <v>271</v>
      </c>
      <c r="F146" s="598"/>
      <c r="G146" s="567"/>
      <c r="H146" s="598"/>
      <c r="I146" s="567"/>
    </row>
    <row r="147" spans="1:9" s="3" customFormat="1" ht="18.75" customHeight="1" x14ac:dyDescent="0.35">
      <c r="A147" s="599">
        <v>23040100</v>
      </c>
      <c r="B147" s="599"/>
      <c r="C147" s="599"/>
      <c r="D147" s="599"/>
      <c r="E147" s="600" t="s">
        <v>744</v>
      </c>
      <c r="F147" s="547"/>
      <c r="G147" s="527"/>
      <c r="H147" s="547"/>
      <c r="I147" s="527"/>
    </row>
    <row r="148" spans="1:9" s="3" customFormat="1" ht="17.5" x14ac:dyDescent="0.35">
      <c r="A148" s="514">
        <v>23040101</v>
      </c>
      <c r="B148" s="587" t="s">
        <v>646</v>
      </c>
      <c r="C148" s="514"/>
      <c r="D148" s="551">
        <v>31912500</v>
      </c>
      <c r="E148" s="517" t="s">
        <v>272</v>
      </c>
      <c r="F148" s="527">
        <v>7000000</v>
      </c>
      <c r="G148" s="527">
        <v>10000000</v>
      </c>
      <c r="H148" s="527"/>
      <c r="I148" s="527">
        <v>10000000</v>
      </c>
    </row>
    <row r="149" spans="1:9" s="3" customFormat="1" ht="17.5" x14ac:dyDescent="0.35">
      <c r="A149" s="525">
        <v>23040102</v>
      </c>
      <c r="B149" s="587" t="s">
        <v>646</v>
      </c>
      <c r="C149" s="588"/>
      <c r="D149" s="551">
        <v>31912500</v>
      </c>
      <c r="E149" s="546" t="s">
        <v>785</v>
      </c>
      <c r="F149" s="606"/>
      <c r="G149" s="607">
        <v>100000000</v>
      </c>
      <c r="H149" s="606"/>
      <c r="I149" s="607">
        <v>100000000</v>
      </c>
    </row>
    <row r="150" spans="1:9" s="3" customFormat="1" ht="17.5" x14ac:dyDescent="0.35">
      <c r="A150" s="797">
        <v>23040102</v>
      </c>
      <c r="B150" s="587"/>
      <c r="C150" s="588"/>
      <c r="D150" s="551"/>
      <c r="E150" s="546" t="s">
        <v>872</v>
      </c>
      <c r="F150" s="606"/>
      <c r="G150" s="638">
        <v>50000000</v>
      </c>
      <c r="H150" s="606"/>
      <c r="I150" s="798">
        <v>50000000</v>
      </c>
    </row>
    <row r="151" spans="1:9" s="3" customFormat="1" ht="21.75" customHeight="1" x14ac:dyDescent="0.35">
      <c r="A151" s="797">
        <v>23040102</v>
      </c>
      <c r="B151" s="587" t="s">
        <v>646</v>
      </c>
      <c r="C151" s="588"/>
      <c r="D151" s="551">
        <v>31912500</v>
      </c>
      <c r="E151" s="546" t="s">
        <v>810</v>
      </c>
      <c r="F151" s="575"/>
      <c r="G151" s="581">
        <v>50000000</v>
      </c>
      <c r="H151" s="575"/>
      <c r="I151" s="780">
        <v>50000000</v>
      </c>
    </row>
    <row r="152" spans="1:9" s="3" customFormat="1" ht="17.5" x14ac:dyDescent="0.35">
      <c r="A152" s="514">
        <v>23040103</v>
      </c>
      <c r="B152" s="514"/>
      <c r="C152" s="514"/>
      <c r="D152" s="514"/>
      <c r="E152" s="517" t="s">
        <v>745</v>
      </c>
      <c r="F152" s="603"/>
      <c r="G152" s="527"/>
      <c r="H152" s="603"/>
      <c r="I152" s="527"/>
    </row>
    <row r="153" spans="1:9" s="3" customFormat="1" ht="17.5" x14ac:dyDescent="0.35">
      <c r="A153" s="514">
        <v>23040104</v>
      </c>
      <c r="B153" s="514"/>
      <c r="C153" s="514"/>
      <c r="D153" s="514"/>
      <c r="E153" s="517" t="s">
        <v>746</v>
      </c>
      <c r="F153" s="527"/>
      <c r="G153" s="527"/>
      <c r="H153" s="527"/>
      <c r="I153" s="527">
        <v>50000000</v>
      </c>
    </row>
    <row r="154" spans="1:9" s="3" customFormat="1" ht="18" customHeight="1" thickBot="1" x14ac:dyDescent="0.4">
      <c r="A154" s="576">
        <v>23040105</v>
      </c>
      <c r="B154" s="576"/>
      <c r="C154" s="576"/>
      <c r="D154" s="576"/>
      <c r="E154" s="580" t="s">
        <v>747</v>
      </c>
      <c r="F154" s="573"/>
      <c r="G154" s="575"/>
      <c r="H154" s="573"/>
      <c r="I154" s="575">
        <v>50000000</v>
      </c>
    </row>
    <row r="155" spans="1:9" s="3" customFormat="1" ht="20.25" customHeight="1" thickBot="1" x14ac:dyDescent="0.4">
      <c r="A155" s="608"/>
      <c r="B155" s="609"/>
      <c r="C155" s="609"/>
      <c r="D155" s="610"/>
      <c r="E155" s="611" t="s">
        <v>488</v>
      </c>
      <c r="F155" s="612">
        <f>SUM(F148:F154)</f>
        <v>7000000</v>
      </c>
      <c r="G155" s="612">
        <f>SUM(G148:G154)</f>
        <v>210000000</v>
      </c>
      <c r="H155" s="612">
        <f>SUM(H148:H154)</f>
        <v>0</v>
      </c>
      <c r="I155" s="612">
        <f>SUM(I148:I154)</f>
        <v>310000000</v>
      </c>
    </row>
    <row r="156" spans="1:9" s="3" customFormat="1" ht="17.5" x14ac:dyDescent="0.35">
      <c r="A156" s="613">
        <v>2305</v>
      </c>
      <c r="B156" s="613"/>
      <c r="C156" s="613"/>
      <c r="D156" s="613"/>
      <c r="E156" s="614" t="s">
        <v>453</v>
      </c>
      <c r="F156" s="615"/>
      <c r="G156" s="615"/>
      <c r="H156" s="615"/>
      <c r="I156" s="615"/>
    </row>
    <row r="157" spans="1:9" customFormat="1" ht="17.5" x14ac:dyDescent="0.35">
      <c r="A157" s="807">
        <v>23050100</v>
      </c>
      <c r="B157" s="616"/>
      <c r="C157" s="616"/>
      <c r="D157" s="616"/>
      <c r="E157" s="617" t="s">
        <v>749</v>
      </c>
      <c r="F157" s="618"/>
      <c r="G157" s="618"/>
      <c r="H157" s="618"/>
      <c r="I157" s="618"/>
    </row>
    <row r="158" spans="1:9" customFormat="1" ht="17.5" x14ac:dyDescent="0.35">
      <c r="A158" s="619">
        <v>23050101</v>
      </c>
      <c r="B158" s="587" t="s">
        <v>799</v>
      </c>
      <c r="C158" s="588"/>
      <c r="D158" s="551">
        <v>31912500</v>
      </c>
      <c r="E158" s="620" t="s">
        <v>750</v>
      </c>
      <c r="F158" s="575"/>
      <c r="G158" s="574">
        <v>44000000</v>
      </c>
      <c r="H158" s="575"/>
      <c r="I158" s="574">
        <v>44000000</v>
      </c>
    </row>
    <row r="159" spans="1:9" customFormat="1" ht="17.5" x14ac:dyDescent="0.35">
      <c r="A159" s="619">
        <v>23050102</v>
      </c>
      <c r="B159" s="619"/>
      <c r="C159" s="619"/>
      <c r="D159" s="619"/>
      <c r="E159" s="620" t="s">
        <v>751</v>
      </c>
      <c r="F159" s="575"/>
      <c r="G159" s="574">
        <v>2000000</v>
      </c>
      <c r="H159" s="575"/>
      <c r="I159" s="574">
        <v>2000000</v>
      </c>
    </row>
    <row r="160" spans="1:9" customFormat="1" ht="17.5" x14ac:dyDescent="0.35">
      <c r="A160" s="619">
        <v>23050103</v>
      </c>
      <c r="B160" s="587" t="s">
        <v>660</v>
      </c>
      <c r="C160" s="588"/>
      <c r="D160" s="551">
        <v>31912500</v>
      </c>
      <c r="E160" s="620" t="s">
        <v>752</v>
      </c>
      <c r="F160" s="575"/>
      <c r="G160" s="574"/>
      <c r="H160" s="575"/>
      <c r="I160" s="574"/>
    </row>
    <row r="161" spans="1:9" customFormat="1" ht="17.5" x14ac:dyDescent="0.35">
      <c r="A161" s="619">
        <v>23050104</v>
      </c>
      <c r="B161" s="587" t="s">
        <v>660</v>
      </c>
      <c r="C161" s="588"/>
      <c r="D161" s="551">
        <v>31912500</v>
      </c>
      <c r="E161" s="620" t="s">
        <v>753</v>
      </c>
      <c r="F161" s="575"/>
      <c r="G161" s="574">
        <v>1000000</v>
      </c>
      <c r="H161" s="575"/>
      <c r="I161" s="574">
        <v>1000000</v>
      </c>
    </row>
    <row r="162" spans="1:9" customFormat="1" ht="17.5" x14ac:dyDescent="0.35">
      <c r="A162" s="619">
        <v>23050107</v>
      </c>
      <c r="B162" s="619"/>
      <c r="C162" s="619"/>
      <c r="D162" s="619"/>
      <c r="E162" s="621" t="s">
        <v>754</v>
      </c>
      <c r="F162" s="618"/>
      <c r="G162" s="618"/>
      <c r="H162" s="618"/>
      <c r="I162" s="618"/>
    </row>
    <row r="163" spans="1:9" customFormat="1" ht="17.5" x14ac:dyDescent="0.35">
      <c r="A163" s="807">
        <v>40000000</v>
      </c>
      <c r="B163" s="616"/>
      <c r="C163" s="616"/>
      <c r="D163" s="616"/>
      <c r="E163" s="622" t="s">
        <v>764</v>
      </c>
      <c r="F163" s="618"/>
      <c r="G163" s="618"/>
      <c r="H163" s="618"/>
      <c r="I163" s="618"/>
    </row>
    <row r="164" spans="1:9" customFormat="1" ht="17.5" x14ac:dyDescent="0.35">
      <c r="A164" s="623">
        <v>41000000</v>
      </c>
      <c r="B164" s="623">
        <v>10101</v>
      </c>
      <c r="C164" s="623"/>
      <c r="D164" s="551">
        <v>31912500</v>
      </c>
      <c r="E164" s="624" t="s">
        <v>765</v>
      </c>
      <c r="F164" s="604">
        <v>2000000</v>
      </c>
      <c r="G164" s="625">
        <v>139805279.12</v>
      </c>
      <c r="H164" s="604">
        <v>2000000</v>
      </c>
      <c r="I164" s="625">
        <v>150805279.12</v>
      </c>
    </row>
    <row r="165" spans="1:9" customFormat="1" ht="17.5" x14ac:dyDescent="0.35">
      <c r="A165" s="623">
        <v>41010000</v>
      </c>
      <c r="B165" s="623"/>
      <c r="C165" s="623"/>
      <c r="D165" s="623"/>
      <c r="E165" s="624" t="s">
        <v>766</v>
      </c>
      <c r="F165" s="618"/>
      <c r="G165" s="625">
        <v>68377379.5</v>
      </c>
      <c r="H165" s="618"/>
      <c r="I165" s="625">
        <v>68377379.5</v>
      </c>
    </row>
    <row r="166" spans="1:9" customFormat="1" ht="17.5" x14ac:dyDescent="0.35">
      <c r="A166" s="623">
        <v>41010100</v>
      </c>
      <c r="B166" s="623"/>
      <c r="C166" s="623"/>
      <c r="D166" s="623"/>
      <c r="E166" s="624" t="s">
        <v>835</v>
      </c>
      <c r="F166" s="604"/>
      <c r="G166" s="625"/>
      <c r="H166" s="604"/>
      <c r="I166" s="625"/>
    </row>
    <row r="167" spans="1:9" customFormat="1" ht="17.5" x14ac:dyDescent="0.35">
      <c r="A167" s="623">
        <v>41010101</v>
      </c>
      <c r="B167" s="626" t="s">
        <v>644</v>
      </c>
      <c r="C167" s="623"/>
      <c r="D167" s="551">
        <v>31912500</v>
      </c>
      <c r="E167" s="624" t="s">
        <v>767</v>
      </c>
      <c r="F167" s="618"/>
      <c r="G167" s="625"/>
      <c r="H167" s="618"/>
      <c r="I167" s="625"/>
    </row>
    <row r="168" spans="1:9" x14ac:dyDescent="0.45">
      <c r="A168" s="616">
        <v>4103</v>
      </c>
      <c r="B168" s="616"/>
      <c r="C168" s="616"/>
      <c r="D168" s="616"/>
      <c r="E168" s="627" t="s">
        <v>768</v>
      </c>
      <c r="F168" s="618"/>
      <c r="G168" s="618"/>
      <c r="H168" s="618"/>
      <c r="I168" s="618"/>
    </row>
    <row r="169" spans="1:9" x14ac:dyDescent="0.45">
      <c r="A169" s="616">
        <v>410301</v>
      </c>
      <c r="B169" s="616"/>
      <c r="C169" s="616"/>
      <c r="D169" s="616"/>
      <c r="E169" s="627" t="s">
        <v>769</v>
      </c>
      <c r="F169" s="618"/>
      <c r="G169" s="618"/>
      <c r="H169" s="618"/>
      <c r="I169" s="618"/>
    </row>
    <row r="170" spans="1:9" x14ac:dyDescent="0.45">
      <c r="A170" s="623">
        <v>41030101</v>
      </c>
      <c r="B170" s="626" t="s">
        <v>644</v>
      </c>
      <c r="C170" s="623"/>
      <c r="D170" s="551">
        <v>31912500</v>
      </c>
      <c r="E170" s="624" t="s">
        <v>770</v>
      </c>
      <c r="F170" s="618"/>
      <c r="G170" s="718"/>
      <c r="H170" s="718"/>
      <c r="I170" s="718">
        <v>15578914.02</v>
      </c>
    </row>
    <row r="171" spans="1:9" x14ac:dyDescent="0.45">
      <c r="A171" s="623">
        <v>41030102</v>
      </c>
      <c r="B171" s="626" t="s">
        <v>644</v>
      </c>
      <c r="C171" s="623"/>
      <c r="D171" s="551">
        <v>31912500</v>
      </c>
      <c r="E171" s="624" t="s">
        <v>825</v>
      </c>
      <c r="F171" s="628"/>
      <c r="G171" s="628"/>
      <c r="H171" s="628"/>
      <c r="I171" s="628">
        <v>57335430.93</v>
      </c>
    </row>
    <row r="172" spans="1:9" x14ac:dyDescent="0.45">
      <c r="A172" s="623">
        <v>41030103</v>
      </c>
      <c r="B172" s="626" t="s">
        <v>644</v>
      </c>
      <c r="C172" s="623"/>
      <c r="D172" s="551">
        <v>31912500</v>
      </c>
      <c r="E172" s="624" t="s">
        <v>771</v>
      </c>
      <c r="F172" s="618"/>
      <c r="G172" s="628"/>
      <c r="H172" s="618"/>
      <c r="I172" s="628">
        <v>31450049.559999999</v>
      </c>
    </row>
    <row r="173" spans="1:9" x14ac:dyDescent="0.45">
      <c r="A173" s="616">
        <v>410302</v>
      </c>
      <c r="B173" s="616"/>
      <c r="C173" s="616"/>
      <c r="D173" s="616"/>
      <c r="E173" s="627" t="s">
        <v>772</v>
      </c>
      <c r="F173" s="618"/>
      <c r="G173" s="618"/>
      <c r="H173" s="618"/>
      <c r="I173" s="618"/>
    </row>
    <row r="174" spans="1:9" x14ac:dyDescent="0.45">
      <c r="A174" s="623">
        <v>41030201</v>
      </c>
      <c r="B174" s="623"/>
      <c r="C174" s="623"/>
      <c r="D174" s="623"/>
      <c r="E174" s="624" t="s">
        <v>773</v>
      </c>
      <c r="F174" s="618"/>
      <c r="G174" s="618"/>
      <c r="H174" s="618"/>
      <c r="I174" s="618"/>
    </row>
    <row r="175" spans="1:9" x14ac:dyDescent="0.45">
      <c r="A175" s="623">
        <v>41030202</v>
      </c>
      <c r="B175" s="626" t="s">
        <v>644</v>
      </c>
      <c r="C175" s="623"/>
      <c r="D175" s="551">
        <v>31912500</v>
      </c>
      <c r="E175" s="624" t="s">
        <v>774</v>
      </c>
      <c r="F175" s="618"/>
      <c r="G175" s="628">
        <v>15578914.42</v>
      </c>
      <c r="H175" s="618"/>
      <c r="I175" s="628">
        <v>15578914.42</v>
      </c>
    </row>
    <row r="176" spans="1:9" x14ac:dyDescent="0.45">
      <c r="A176" s="623">
        <v>41030203</v>
      </c>
      <c r="B176" s="626" t="s">
        <v>644</v>
      </c>
      <c r="C176" s="623"/>
      <c r="D176" s="551">
        <v>31912500</v>
      </c>
      <c r="E176" s="624" t="s">
        <v>775</v>
      </c>
      <c r="F176" s="628"/>
      <c r="G176" s="628">
        <v>10325692.16</v>
      </c>
      <c r="H176" s="628"/>
      <c r="I176" s="628">
        <v>10325692.16</v>
      </c>
    </row>
    <row r="177" spans="1:9" x14ac:dyDescent="0.45">
      <c r="A177" s="623">
        <v>41030204</v>
      </c>
      <c r="B177" s="623"/>
      <c r="C177" s="623"/>
      <c r="D177" s="623"/>
      <c r="E177" s="624" t="s">
        <v>776</v>
      </c>
      <c r="F177" s="618"/>
      <c r="G177" s="618"/>
      <c r="H177" s="618"/>
      <c r="I177" s="618"/>
    </row>
    <row r="178" spans="1:9" x14ac:dyDescent="0.45">
      <c r="A178" s="623">
        <v>41030205</v>
      </c>
      <c r="B178" s="623"/>
      <c r="C178" s="623"/>
      <c r="D178" s="623"/>
      <c r="E178" s="624" t="s">
        <v>777</v>
      </c>
      <c r="F178" s="618"/>
      <c r="G178" s="618"/>
      <c r="H178" s="618"/>
      <c r="I178" s="618"/>
    </row>
    <row r="179" spans="1:9" x14ac:dyDescent="0.45">
      <c r="A179" s="623">
        <v>41030206</v>
      </c>
      <c r="B179" s="623"/>
      <c r="C179" s="623"/>
      <c r="D179" s="623"/>
      <c r="E179" s="624" t="s">
        <v>778</v>
      </c>
      <c r="F179" s="618"/>
      <c r="G179" s="618"/>
      <c r="H179" s="618"/>
      <c r="I179" s="618"/>
    </row>
    <row r="180" spans="1:9" x14ac:dyDescent="0.45">
      <c r="A180" s="623">
        <v>41030207</v>
      </c>
      <c r="B180" s="623"/>
      <c r="C180" s="623"/>
      <c r="D180" s="623"/>
      <c r="E180" s="624" t="s">
        <v>779</v>
      </c>
      <c r="F180" s="618"/>
      <c r="G180" s="628"/>
      <c r="H180" s="618"/>
      <c r="I180" s="628"/>
    </row>
    <row r="181" spans="1:9" x14ac:dyDescent="0.45">
      <c r="A181" s="623">
        <v>41030208</v>
      </c>
      <c r="B181" s="623"/>
      <c r="C181" s="623"/>
      <c r="D181" s="623"/>
      <c r="E181" s="624" t="s">
        <v>780</v>
      </c>
      <c r="F181" s="618"/>
      <c r="G181" s="618"/>
      <c r="H181" s="618"/>
      <c r="I181" s="618"/>
    </row>
    <row r="182" spans="1:9" x14ac:dyDescent="0.45">
      <c r="A182" s="623">
        <v>41030209</v>
      </c>
      <c r="B182" s="623"/>
      <c r="C182" s="623"/>
      <c r="D182" s="623"/>
      <c r="E182" s="624" t="s">
        <v>781</v>
      </c>
      <c r="F182" s="618"/>
      <c r="G182" s="618"/>
      <c r="H182" s="618"/>
      <c r="I182" s="618"/>
    </row>
    <row r="183" spans="1:9" x14ac:dyDescent="0.45">
      <c r="A183" s="639">
        <v>41030210</v>
      </c>
      <c r="B183" s="626" t="s">
        <v>644</v>
      </c>
      <c r="C183" s="639"/>
      <c r="D183" s="551">
        <v>31912500</v>
      </c>
      <c r="E183" s="640" t="s">
        <v>873</v>
      </c>
      <c r="F183" s="618"/>
      <c r="G183" s="618">
        <v>50000000</v>
      </c>
      <c r="H183" s="618"/>
      <c r="I183" s="628">
        <v>50000000</v>
      </c>
    </row>
    <row r="184" spans="1:9" x14ac:dyDescent="0.45">
      <c r="A184" s="639">
        <v>41030210</v>
      </c>
      <c r="B184" s="626" t="s">
        <v>644</v>
      </c>
      <c r="C184" s="639"/>
      <c r="D184" s="551">
        <v>31912500</v>
      </c>
      <c r="E184" s="640" t="s">
        <v>874</v>
      </c>
      <c r="F184" s="618"/>
      <c r="G184" s="618">
        <v>50000000</v>
      </c>
      <c r="H184" s="618"/>
      <c r="I184" s="628">
        <v>50000000</v>
      </c>
    </row>
    <row r="185" spans="1:9" x14ac:dyDescent="0.45">
      <c r="A185" s="639">
        <v>41030210</v>
      </c>
      <c r="B185" s="626" t="s">
        <v>644</v>
      </c>
      <c r="C185" s="639"/>
      <c r="D185" s="551">
        <v>31912500</v>
      </c>
      <c r="E185" s="640" t="s">
        <v>875</v>
      </c>
      <c r="F185" s="618"/>
      <c r="G185" s="618">
        <v>30000000</v>
      </c>
      <c r="H185" s="618"/>
      <c r="I185" s="628">
        <v>30000000</v>
      </c>
    </row>
    <row r="186" spans="1:9" ht="19" thickBot="1" x14ac:dyDescent="0.5">
      <c r="A186" s="809">
        <v>41030210</v>
      </c>
      <c r="B186" s="629"/>
      <c r="C186" s="629"/>
      <c r="D186" s="629"/>
      <c r="E186" s="630" t="s">
        <v>836</v>
      </c>
      <c r="F186" s="628"/>
      <c r="G186" s="628">
        <v>200000000</v>
      </c>
      <c r="H186" s="628">
        <v>95800915</v>
      </c>
      <c r="I186" s="808">
        <v>200000000</v>
      </c>
    </row>
    <row r="187" spans="1:9" ht="19" thickBot="1" x14ac:dyDescent="0.5">
      <c r="A187" s="631"/>
      <c r="B187" s="632"/>
      <c r="C187" s="633"/>
      <c r="D187" s="633"/>
      <c r="E187" s="634" t="s">
        <v>488</v>
      </c>
      <c r="F187" s="814">
        <f>SUM(F157:F186)</f>
        <v>2000000</v>
      </c>
      <c r="G187" s="814">
        <f>SUM(G157:G186)</f>
        <v>611087265.20000005</v>
      </c>
      <c r="H187" s="814">
        <f>SUM(H157:H186)</f>
        <v>97800915</v>
      </c>
      <c r="I187" s="814">
        <f>SUM(I157:I186)</f>
        <v>726451659.71000004</v>
      </c>
    </row>
    <row r="188" spans="1:9" x14ac:dyDescent="0.45">
      <c r="A188" s="635"/>
      <c r="B188" s="635"/>
      <c r="C188" s="636"/>
      <c r="D188" s="636"/>
      <c r="E188" s="637" t="s">
        <v>296</v>
      </c>
      <c r="F188" s="719">
        <v>32000000</v>
      </c>
      <c r="G188" s="719">
        <f>G187+G155+G145+G117+G56</f>
        <v>4547017189.4020004</v>
      </c>
      <c r="H188" s="719">
        <f>H187+H155+H145+H117+H56</f>
        <v>1144768997.6400001</v>
      </c>
      <c r="I188" s="719">
        <f>I187+I155+I145+I117+I56</f>
        <v>7040097569.592001</v>
      </c>
    </row>
  </sheetData>
  <mergeCells count="10">
    <mergeCell ref="A1:I1"/>
    <mergeCell ref="A2:I2"/>
    <mergeCell ref="A3:I3"/>
    <mergeCell ref="A4:I4"/>
    <mergeCell ref="A5:I5"/>
    <mergeCell ref="A17:I17"/>
    <mergeCell ref="A13:I13"/>
    <mergeCell ref="A14:I14"/>
    <mergeCell ref="A15:I15"/>
    <mergeCell ref="A16:I16"/>
  </mergeCells>
  <pageMargins left="0.5" right="0.5" top="0.5" bottom="0.5" header="0.5" footer="0.18"/>
  <pageSetup paperSize="9" scale="65" orientation="landscape" r:id="rId1"/>
  <headerFooter>
    <oddFooter>&amp;C&amp;A&amp;RPage &amp;P</oddFooter>
  </headerFooter>
  <rowBreaks count="1" manualBreakCount="1">
    <brk id="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E31"/>
  <sheetViews>
    <sheetView topLeftCell="A9" workbookViewId="0">
      <selection activeCell="J26" sqref="J26"/>
    </sheetView>
  </sheetViews>
  <sheetFormatPr defaultRowHeight="14.5" x14ac:dyDescent="0.35"/>
  <cols>
    <col min="1" max="1" width="6.81640625" customWidth="1"/>
    <col min="2" max="2" width="36" customWidth="1"/>
    <col min="3" max="3" width="15" customWidth="1"/>
    <col min="5" max="5" width="13.7265625" customWidth="1"/>
    <col min="257" max="257" width="6.81640625" customWidth="1"/>
    <col min="258" max="258" width="36" customWidth="1"/>
    <col min="259" max="259" width="15" customWidth="1"/>
    <col min="261" max="261" width="13.7265625" customWidth="1"/>
    <col min="513" max="513" width="6.81640625" customWidth="1"/>
    <col min="514" max="514" width="36" customWidth="1"/>
    <col min="515" max="515" width="15" customWidth="1"/>
    <col min="517" max="517" width="13.7265625" customWidth="1"/>
    <col min="769" max="769" width="6.81640625" customWidth="1"/>
    <col min="770" max="770" width="36" customWidth="1"/>
    <col min="771" max="771" width="15" customWidth="1"/>
    <col min="773" max="773" width="13.7265625" customWidth="1"/>
    <col min="1025" max="1025" width="6.81640625" customWidth="1"/>
    <col min="1026" max="1026" width="36" customWidth="1"/>
    <col min="1027" max="1027" width="15" customWidth="1"/>
    <col min="1029" max="1029" width="13.7265625" customWidth="1"/>
    <col min="1281" max="1281" width="6.81640625" customWidth="1"/>
    <col min="1282" max="1282" width="36" customWidth="1"/>
    <col min="1283" max="1283" width="15" customWidth="1"/>
    <col min="1285" max="1285" width="13.7265625" customWidth="1"/>
    <col min="1537" max="1537" width="6.81640625" customWidth="1"/>
    <col min="1538" max="1538" width="36" customWidth="1"/>
    <col min="1539" max="1539" width="15" customWidth="1"/>
    <col min="1541" max="1541" width="13.7265625" customWidth="1"/>
    <col min="1793" max="1793" width="6.81640625" customWidth="1"/>
    <col min="1794" max="1794" width="36" customWidth="1"/>
    <col min="1795" max="1795" width="15" customWidth="1"/>
    <col min="1797" max="1797" width="13.7265625" customWidth="1"/>
    <col min="2049" max="2049" width="6.81640625" customWidth="1"/>
    <col min="2050" max="2050" width="36" customWidth="1"/>
    <col min="2051" max="2051" width="15" customWidth="1"/>
    <col min="2053" max="2053" width="13.7265625" customWidth="1"/>
    <col min="2305" max="2305" width="6.81640625" customWidth="1"/>
    <col min="2306" max="2306" width="36" customWidth="1"/>
    <col min="2307" max="2307" width="15" customWidth="1"/>
    <col min="2309" max="2309" width="13.7265625" customWidth="1"/>
    <col min="2561" max="2561" width="6.81640625" customWidth="1"/>
    <col min="2562" max="2562" width="36" customWidth="1"/>
    <col min="2563" max="2563" width="15" customWidth="1"/>
    <col min="2565" max="2565" width="13.7265625" customWidth="1"/>
    <col min="2817" max="2817" width="6.81640625" customWidth="1"/>
    <col min="2818" max="2818" width="36" customWidth="1"/>
    <col min="2819" max="2819" width="15" customWidth="1"/>
    <col min="2821" max="2821" width="13.7265625" customWidth="1"/>
    <col min="3073" max="3073" width="6.81640625" customWidth="1"/>
    <col min="3074" max="3074" width="36" customWidth="1"/>
    <col min="3075" max="3075" width="15" customWidth="1"/>
    <col min="3077" max="3077" width="13.7265625" customWidth="1"/>
    <col min="3329" max="3329" width="6.81640625" customWidth="1"/>
    <col min="3330" max="3330" width="36" customWidth="1"/>
    <col min="3331" max="3331" width="15" customWidth="1"/>
    <col min="3333" max="3333" width="13.7265625" customWidth="1"/>
    <col min="3585" max="3585" width="6.81640625" customWidth="1"/>
    <col min="3586" max="3586" width="36" customWidth="1"/>
    <col min="3587" max="3587" width="15" customWidth="1"/>
    <col min="3589" max="3589" width="13.7265625" customWidth="1"/>
    <col min="3841" max="3841" width="6.81640625" customWidth="1"/>
    <col min="3842" max="3842" width="36" customWidth="1"/>
    <col min="3843" max="3843" width="15" customWidth="1"/>
    <col min="3845" max="3845" width="13.7265625" customWidth="1"/>
    <col min="4097" max="4097" width="6.81640625" customWidth="1"/>
    <col min="4098" max="4098" width="36" customWidth="1"/>
    <col min="4099" max="4099" width="15" customWidth="1"/>
    <col min="4101" max="4101" width="13.7265625" customWidth="1"/>
    <col min="4353" max="4353" width="6.81640625" customWidth="1"/>
    <col min="4354" max="4354" width="36" customWidth="1"/>
    <col min="4355" max="4355" width="15" customWidth="1"/>
    <col min="4357" max="4357" width="13.7265625" customWidth="1"/>
    <col min="4609" max="4609" width="6.81640625" customWidth="1"/>
    <col min="4610" max="4610" width="36" customWidth="1"/>
    <col min="4611" max="4611" width="15" customWidth="1"/>
    <col min="4613" max="4613" width="13.7265625" customWidth="1"/>
    <col min="4865" max="4865" width="6.81640625" customWidth="1"/>
    <col min="4866" max="4866" width="36" customWidth="1"/>
    <col min="4867" max="4867" width="15" customWidth="1"/>
    <col min="4869" max="4869" width="13.7265625" customWidth="1"/>
    <col min="5121" max="5121" width="6.81640625" customWidth="1"/>
    <col min="5122" max="5122" width="36" customWidth="1"/>
    <col min="5123" max="5123" width="15" customWidth="1"/>
    <col min="5125" max="5125" width="13.7265625" customWidth="1"/>
    <col min="5377" max="5377" width="6.81640625" customWidth="1"/>
    <col min="5378" max="5378" width="36" customWidth="1"/>
    <col min="5379" max="5379" width="15" customWidth="1"/>
    <col min="5381" max="5381" width="13.7265625" customWidth="1"/>
    <col min="5633" max="5633" width="6.81640625" customWidth="1"/>
    <col min="5634" max="5634" width="36" customWidth="1"/>
    <col min="5635" max="5635" width="15" customWidth="1"/>
    <col min="5637" max="5637" width="13.7265625" customWidth="1"/>
    <col min="5889" max="5889" width="6.81640625" customWidth="1"/>
    <col min="5890" max="5890" width="36" customWidth="1"/>
    <col min="5891" max="5891" width="15" customWidth="1"/>
    <col min="5893" max="5893" width="13.7265625" customWidth="1"/>
    <col min="6145" max="6145" width="6.81640625" customWidth="1"/>
    <col min="6146" max="6146" width="36" customWidth="1"/>
    <col min="6147" max="6147" width="15" customWidth="1"/>
    <col min="6149" max="6149" width="13.7265625" customWidth="1"/>
    <col min="6401" max="6401" width="6.81640625" customWidth="1"/>
    <col min="6402" max="6402" width="36" customWidth="1"/>
    <col min="6403" max="6403" width="15" customWidth="1"/>
    <col min="6405" max="6405" width="13.7265625" customWidth="1"/>
    <col min="6657" max="6657" width="6.81640625" customWidth="1"/>
    <col min="6658" max="6658" width="36" customWidth="1"/>
    <col min="6659" max="6659" width="15" customWidth="1"/>
    <col min="6661" max="6661" width="13.7265625" customWidth="1"/>
    <col min="6913" max="6913" width="6.81640625" customWidth="1"/>
    <col min="6914" max="6914" width="36" customWidth="1"/>
    <col min="6915" max="6915" width="15" customWidth="1"/>
    <col min="6917" max="6917" width="13.7265625" customWidth="1"/>
    <col min="7169" max="7169" width="6.81640625" customWidth="1"/>
    <col min="7170" max="7170" width="36" customWidth="1"/>
    <col min="7171" max="7171" width="15" customWidth="1"/>
    <col min="7173" max="7173" width="13.7265625" customWidth="1"/>
    <col min="7425" max="7425" width="6.81640625" customWidth="1"/>
    <col min="7426" max="7426" width="36" customWidth="1"/>
    <col min="7427" max="7427" width="15" customWidth="1"/>
    <col min="7429" max="7429" width="13.7265625" customWidth="1"/>
    <col min="7681" max="7681" width="6.81640625" customWidth="1"/>
    <col min="7682" max="7682" width="36" customWidth="1"/>
    <col min="7683" max="7683" width="15" customWidth="1"/>
    <col min="7685" max="7685" width="13.7265625" customWidth="1"/>
    <col min="7937" max="7937" width="6.81640625" customWidth="1"/>
    <col min="7938" max="7938" width="36" customWidth="1"/>
    <col min="7939" max="7939" width="15" customWidth="1"/>
    <col min="7941" max="7941" width="13.7265625" customWidth="1"/>
    <col min="8193" max="8193" width="6.81640625" customWidth="1"/>
    <col min="8194" max="8194" width="36" customWidth="1"/>
    <col min="8195" max="8195" width="15" customWidth="1"/>
    <col min="8197" max="8197" width="13.7265625" customWidth="1"/>
    <col min="8449" max="8449" width="6.81640625" customWidth="1"/>
    <col min="8450" max="8450" width="36" customWidth="1"/>
    <col min="8451" max="8451" width="15" customWidth="1"/>
    <col min="8453" max="8453" width="13.7265625" customWidth="1"/>
    <col min="8705" max="8705" width="6.81640625" customWidth="1"/>
    <col min="8706" max="8706" width="36" customWidth="1"/>
    <col min="8707" max="8707" width="15" customWidth="1"/>
    <col min="8709" max="8709" width="13.7265625" customWidth="1"/>
    <col min="8961" max="8961" width="6.81640625" customWidth="1"/>
    <col min="8962" max="8962" width="36" customWidth="1"/>
    <col min="8963" max="8963" width="15" customWidth="1"/>
    <col min="8965" max="8965" width="13.7265625" customWidth="1"/>
    <col min="9217" max="9217" width="6.81640625" customWidth="1"/>
    <col min="9218" max="9218" width="36" customWidth="1"/>
    <col min="9219" max="9219" width="15" customWidth="1"/>
    <col min="9221" max="9221" width="13.7265625" customWidth="1"/>
    <col min="9473" max="9473" width="6.81640625" customWidth="1"/>
    <col min="9474" max="9474" width="36" customWidth="1"/>
    <col min="9475" max="9475" width="15" customWidth="1"/>
    <col min="9477" max="9477" width="13.7265625" customWidth="1"/>
    <col min="9729" max="9729" width="6.81640625" customWidth="1"/>
    <col min="9730" max="9730" width="36" customWidth="1"/>
    <col min="9731" max="9731" width="15" customWidth="1"/>
    <col min="9733" max="9733" width="13.7265625" customWidth="1"/>
    <col min="9985" max="9985" width="6.81640625" customWidth="1"/>
    <col min="9986" max="9986" width="36" customWidth="1"/>
    <col min="9987" max="9987" width="15" customWidth="1"/>
    <col min="9989" max="9989" width="13.7265625" customWidth="1"/>
    <col min="10241" max="10241" width="6.81640625" customWidth="1"/>
    <col min="10242" max="10242" width="36" customWidth="1"/>
    <col min="10243" max="10243" width="15" customWidth="1"/>
    <col min="10245" max="10245" width="13.7265625" customWidth="1"/>
    <col min="10497" max="10497" width="6.81640625" customWidth="1"/>
    <col min="10498" max="10498" width="36" customWidth="1"/>
    <col min="10499" max="10499" width="15" customWidth="1"/>
    <col min="10501" max="10501" width="13.7265625" customWidth="1"/>
    <col min="10753" max="10753" width="6.81640625" customWidth="1"/>
    <col min="10754" max="10754" width="36" customWidth="1"/>
    <col min="10755" max="10755" width="15" customWidth="1"/>
    <col min="10757" max="10757" width="13.7265625" customWidth="1"/>
    <col min="11009" max="11009" width="6.81640625" customWidth="1"/>
    <col min="11010" max="11010" width="36" customWidth="1"/>
    <col min="11011" max="11011" width="15" customWidth="1"/>
    <col min="11013" max="11013" width="13.7265625" customWidth="1"/>
    <col min="11265" max="11265" width="6.81640625" customWidth="1"/>
    <col min="11266" max="11266" width="36" customWidth="1"/>
    <col min="11267" max="11267" width="15" customWidth="1"/>
    <col min="11269" max="11269" width="13.7265625" customWidth="1"/>
    <col min="11521" max="11521" width="6.81640625" customWidth="1"/>
    <col min="11522" max="11522" width="36" customWidth="1"/>
    <col min="11523" max="11523" width="15" customWidth="1"/>
    <col min="11525" max="11525" width="13.7265625" customWidth="1"/>
    <col min="11777" max="11777" width="6.81640625" customWidth="1"/>
    <col min="11778" max="11778" width="36" customWidth="1"/>
    <col min="11779" max="11779" width="15" customWidth="1"/>
    <col min="11781" max="11781" width="13.7265625" customWidth="1"/>
    <col min="12033" max="12033" width="6.81640625" customWidth="1"/>
    <col min="12034" max="12034" width="36" customWidth="1"/>
    <col min="12035" max="12035" width="15" customWidth="1"/>
    <col min="12037" max="12037" width="13.7265625" customWidth="1"/>
    <col min="12289" max="12289" width="6.81640625" customWidth="1"/>
    <col min="12290" max="12290" width="36" customWidth="1"/>
    <col min="12291" max="12291" width="15" customWidth="1"/>
    <col min="12293" max="12293" width="13.7265625" customWidth="1"/>
    <col min="12545" max="12545" width="6.81640625" customWidth="1"/>
    <col min="12546" max="12546" width="36" customWidth="1"/>
    <col min="12547" max="12547" width="15" customWidth="1"/>
    <col min="12549" max="12549" width="13.7265625" customWidth="1"/>
    <col min="12801" max="12801" width="6.81640625" customWidth="1"/>
    <col min="12802" max="12802" width="36" customWidth="1"/>
    <col min="12803" max="12803" width="15" customWidth="1"/>
    <col min="12805" max="12805" width="13.7265625" customWidth="1"/>
    <col min="13057" max="13057" width="6.81640625" customWidth="1"/>
    <col min="13058" max="13058" width="36" customWidth="1"/>
    <col min="13059" max="13059" width="15" customWidth="1"/>
    <col min="13061" max="13061" width="13.7265625" customWidth="1"/>
    <col min="13313" max="13313" width="6.81640625" customWidth="1"/>
    <col min="13314" max="13314" width="36" customWidth="1"/>
    <col min="13315" max="13315" width="15" customWidth="1"/>
    <col min="13317" max="13317" width="13.7265625" customWidth="1"/>
    <col min="13569" max="13569" width="6.81640625" customWidth="1"/>
    <col min="13570" max="13570" width="36" customWidth="1"/>
    <col min="13571" max="13571" width="15" customWidth="1"/>
    <col min="13573" max="13573" width="13.7265625" customWidth="1"/>
    <col min="13825" max="13825" width="6.81640625" customWidth="1"/>
    <col min="13826" max="13826" width="36" customWidth="1"/>
    <col min="13827" max="13827" width="15" customWidth="1"/>
    <col min="13829" max="13829" width="13.7265625" customWidth="1"/>
    <col min="14081" max="14081" width="6.81640625" customWidth="1"/>
    <col min="14082" max="14082" width="36" customWidth="1"/>
    <col min="14083" max="14083" width="15" customWidth="1"/>
    <col min="14085" max="14085" width="13.7265625" customWidth="1"/>
    <col min="14337" max="14337" width="6.81640625" customWidth="1"/>
    <col min="14338" max="14338" width="36" customWidth="1"/>
    <col min="14339" max="14339" width="15" customWidth="1"/>
    <col min="14341" max="14341" width="13.7265625" customWidth="1"/>
    <col min="14593" max="14593" width="6.81640625" customWidth="1"/>
    <col min="14594" max="14594" width="36" customWidth="1"/>
    <col min="14595" max="14595" width="15" customWidth="1"/>
    <col min="14597" max="14597" width="13.7265625" customWidth="1"/>
    <col min="14849" max="14849" width="6.81640625" customWidth="1"/>
    <col min="14850" max="14850" width="36" customWidth="1"/>
    <col min="14851" max="14851" width="15" customWidth="1"/>
    <col min="14853" max="14853" width="13.7265625" customWidth="1"/>
    <col min="15105" max="15105" width="6.81640625" customWidth="1"/>
    <col min="15106" max="15106" width="36" customWidth="1"/>
    <col min="15107" max="15107" width="15" customWidth="1"/>
    <col min="15109" max="15109" width="13.7265625" customWidth="1"/>
    <col min="15361" max="15361" width="6.81640625" customWidth="1"/>
    <col min="15362" max="15362" width="36" customWidth="1"/>
    <col min="15363" max="15363" width="15" customWidth="1"/>
    <col min="15365" max="15365" width="13.7265625" customWidth="1"/>
    <col min="15617" max="15617" width="6.81640625" customWidth="1"/>
    <col min="15618" max="15618" width="36" customWidth="1"/>
    <col min="15619" max="15619" width="15" customWidth="1"/>
    <col min="15621" max="15621" width="13.7265625" customWidth="1"/>
    <col min="15873" max="15873" width="6.81640625" customWidth="1"/>
    <col min="15874" max="15874" width="36" customWidth="1"/>
    <col min="15875" max="15875" width="15" customWidth="1"/>
    <col min="15877" max="15877" width="13.7265625" customWidth="1"/>
    <col min="16129" max="16129" width="6.81640625" customWidth="1"/>
    <col min="16130" max="16130" width="36" customWidth="1"/>
    <col min="16131" max="16131" width="15" customWidth="1"/>
    <col min="16133" max="16133" width="13.7265625" customWidth="1"/>
  </cols>
  <sheetData>
    <row r="8" spans="1:5" ht="15" thickBot="1" x14ac:dyDescent="0.4"/>
    <row r="9" spans="1:5" ht="23.5" x14ac:dyDescent="0.55000000000000004">
      <c r="A9" s="998" t="s">
        <v>940</v>
      </c>
      <c r="B9" s="999"/>
      <c r="C9" s="999"/>
      <c r="D9" s="999"/>
      <c r="E9" s="1000"/>
    </row>
    <row r="10" spans="1:5" ht="26" x14ac:dyDescent="0.6">
      <c r="A10" s="1001" t="s">
        <v>798</v>
      </c>
      <c r="B10" s="1002"/>
      <c r="C10" s="1002"/>
      <c r="D10" s="1002"/>
      <c r="E10" s="1003"/>
    </row>
    <row r="11" spans="1:5" ht="23.5" x14ac:dyDescent="0.55000000000000004">
      <c r="A11" s="1004" t="s">
        <v>941</v>
      </c>
      <c r="B11" s="1005"/>
      <c r="C11" s="1005"/>
      <c r="D11" s="1005"/>
      <c r="E11" s="1006"/>
    </row>
    <row r="12" spans="1:5" ht="15" thickBot="1" x14ac:dyDescent="0.4">
      <c r="A12" s="819"/>
      <c r="E12" s="820"/>
    </row>
    <row r="13" spans="1:5" ht="16" thickBot="1" x14ac:dyDescent="0.4">
      <c r="A13" s="821" t="s">
        <v>920</v>
      </c>
      <c r="B13" s="824" t="s">
        <v>921</v>
      </c>
      <c r="C13" s="821" t="s">
        <v>922</v>
      </c>
      <c r="D13" s="824" t="s">
        <v>923</v>
      </c>
      <c r="E13" s="821" t="s">
        <v>924</v>
      </c>
    </row>
    <row r="14" spans="1:5" ht="15.5" x14ac:dyDescent="0.35">
      <c r="A14" s="837">
        <v>1</v>
      </c>
      <c r="B14" s="828" t="s">
        <v>932</v>
      </c>
      <c r="C14" s="823">
        <v>20000000</v>
      </c>
      <c r="D14" s="843">
        <v>32</v>
      </c>
      <c r="E14" s="826" t="s">
        <v>933</v>
      </c>
    </row>
    <row r="15" spans="1:5" ht="15.5" x14ac:dyDescent="0.35">
      <c r="A15" s="837">
        <v>2</v>
      </c>
      <c r="B15" s="829" t="s">
        <v>938</v>
      </c>
      <c r="C15" s="830">
        <v>1000000</v>
      </c>
      <c r="D15" s="845">
        <v>32</v>
      </c>
      <c r="E15" s="826" t="s">
        <v>933</v>
      </c>
    </row>
    <row r="16" spans="1:5" ht="15.5" x14ac:dyDescent="0.35">
      <c r="A16" s="837">
        <v>3</v>
      </c>
      <c r="B16" s="828" t="s">
        <v>934</v>
      </c>
      <c r="C16" s="823">
        <v>110000000</v>
      </c>
      <c r="D16" s="843">
        <v>37</v>
      </c>
      <c r="E16" s="826" t="s">
        <v>933</v>
      </c>
    </row>
    <row r="17" spans="1:5" ht="15.5" x14ac:dyDescent="0.35">
      <c r="A17" s="837">
        <v>4</v>
      </c>
      <c r="B17" s="828" t="s">
        <v>935</v>
      </c>
      <c r="C17" s="823">
        <v>2000000</v>
      </c>
      <c r="D17" s="843">
        <v>52</v>
      </c>
      <c r="E17" s="826" t="s">
        <v>933</v>
      </c>
    </row>
    <row r="18" spans="1:5" x14ac:dyDescent="0.35">
      <c r="A18" s="838">
        <v>5</v>
      </c>
      <c r="B18" s="828" t="s">
        <v>939</v>
      </c>
      <c r="C18" s="823">
        <v>3000000</v>
      </c>
      <c r="D18" s="843">
        <v>90</v>
      </c>
      <c r="E18" s="826" t="s">
        <v>933</v>
      </c>
    </row>
    <row r="19" spans="1:5" x14ac:dyDescent="0.35">
      <c r="A19" s="839">
        <v>6</v>
      </c>
      <c r="B19" s="828" t="s">
        <v>929</v>
      </c>
      <c r="C19" s="823">
        <v>30000000</v>
      </c>
      <c r="D19" s="843">
        <v>4</v>
      </c>
      <c r="E19" s="826" t="s">
        <v>507</v>
      </c>
    </row>
    <row r="20" spans="1:5" x14ac:dyDescent="0.35">
      <c r="A20" s="839">
        <v>7</v>
      </c>
      <c r="B20" s="827" t="s">
        <v>925</v>
      </c>
      <c r="C20" s="822">
        <v>6500000</v>
      </c>
      <c r="D20" s="844">
        <v>6</v>
      </c>
      <c r="E20" s="825" t="s">
        <v>507</v>
      </c>
    </row>
    <row r="21" spans="1:5" x14ac:dyDescent="0.35">
      <c r="A21" s="839">
        <v>8</v>
      </c>
      <c r="B21" s="828" t="s">
        <v>926</v>
      </c>
      <c r="C21" s="823">
        <v>5000000</v>
      </c>
      <c r="D21" s="843">
        <v>6</v>
      </c>
      <c r="E21" s="826" t="s">
        <v>507</v>
      </c>
    </row>
    <row r="22" spans="1:5" x14ac:dyDescent="0.35">
      <c r="A22" s="839">
        <v>9</v>
      </c>
      <c r="B22" s="828" t="s">
        <v>927</v>
      </c>
      <c r="C22" s="823">
        <v>65000000</v>
      </c>
      <c r="D22" s="843">
        <v>6</v>
      </c>
      <c r="E22" s="826" t="s">
        <v>507</v>
      </c>
    </row>
    <row r="23" spans="1:5" x14ac:dyDescent="0.35">
      <c r="A23" s="839">
        <v>10</v>
      </c>
      <c r="B23" s="828" t="s">
        <v>928</v>
      </c>
      <c r="C23" s="823">
        <v>5000000</v>
      </c>
      <c r="D23" s="843">
        <v>6</v>
      </c>
      <c r="E23" s="826" t="s">
        <v>507</v>
      </c>
    </row>
    <row r="24" spans="1:5" x14ac:dyDescent="0.35">
      <c r="A24" s="839">
        <v>11</v>
      </c>
      <c r="B24" s="828" t="s">
        <v>930</v>
      </c>
      <c r="C24" s="823">
        <v>20000000</v>
      </c>
      <c r="D24" s="843">
        <v>6</v>
      </c>
      <c r="E24" s="826" t="s">
        <v>507</v>
      </c>
    </row>
    <row r="25" spans="1:5" x14ac:dyDescent="0.35">
      <c r="A25" s="839">
        <v>12</v>
      </c>
      <c r="B25" s="828" t="s">
        <v>936</v>
      </c>
      <c r="C25" s="823">
        <v>10000000</v>
      </c>
      <c r="D25" s="843">
        <v>6</v>
      </c>
      <c r="E25" s="826" t="s">
        <v>507</v>
      </c>
    </row>
    <row r="26" spans="1:5" x14ac:dyDescent="0.35">
      <c r="A26" s="839">
        <v>13</v>
      </c>
      <c r="B26" s="828" t="s">
        <v>937</v>
      </c>
      <c r="C26" s="823">
        <v>20000000</v>
      </c>
      <c r="D26" s="843">
        <v>7</v>
      </c>
      <c r="E26" s="826" t="s">
        <v>507</v>
      </c>
    </row>
    <row r="27" spans="1:5" ht="15" thickBot="1" x14ac:dyDescent="0.4">
      <c r="A27" s="840">
        <v>14</v>
      </c>
      <c r="B27" s="829" t="s">
        <v>931</v>
      </c>
      <c r="C27" s="830">
        <v>50000000</v>
      </c>
      <c r="D27" s="845">
        <v>8</v>
      </c>
      <c r="E27" s="831" t="s">
        <v>507</v>
      </c>
    </row>
    <row r="28" spans="1:5" ht="15" thickBot="1" x14ac:dyDescent="0.4">
      <c r="A28" s="848"/>
      <c r="B28" s="842"/>
      <c r="C28" s="849">
        <f>SUM(C14:C27)</f>
        <v>347500000</v>
      </c>
      <c r="D28" s="842"/>
      <c r="E28" s="850"/>
    </row>
    <row r="29" spans="1:5" x14ac:dyDescent="0.35">
      <c r="A29" s="846"/>
      <c r="C29" s="841"/>
    </row>
    <row r="30" spans="1:5" x14ac:dyDescent="0.35">
      <c r="A30" s="846"/>
    </row>
    <row r="31" spans="1:5" x14ac:dyDescent="0.35">
      <c r="A31" s="847"/>
    </row>
  </sheetData>
  <mergeCells count="3">
    <mergeCell ref="A9:E9"/>
    <mergeCell ref="A10:E10"/>
    <mergeCell ref="A11:E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8:N31"/>
  <sheetViews>
    <sheetView topLeftCell="A14" workbookViewId="0">
      <selection activeCell="A28" sqref="A28"/>
    </sheetView>
  </sheetViews>
  <sheetFormatPr defaultRowHeight="14.5" x14ac:dyDescent="0.35"/>
  <cols>
    <col min="1" max="1" width="5.453125" customWidth="1"/>
    <col min="2" max="2" width="3.26953125" customWidth="1"/>
    <col min="3" max="3" width="6.453125" customWidth="1"/>
    <col min="4" max="4" width="5.1796875" customWidth="1"/>
    <col min="5" max="5" width="4.54296875" customWidth="1"/>
    <col min="12" max="12" width="17.81640625" customWidth="1"/>
    <col min="13" max="13" width="15" customWidth="1"/>
  </cols>
  <sheetData>
    <row r="18" spans="1:14" ht="15" customHeight="1" x14ac:dyDescent="0.35">
      <c r="A18" s="1008" t="s">
        <v>812</v>
      </c>
      <c r="B18" s="1009"/>
      <c r="C18" s="1009"/>
      <c r="D18" s="1009"/>
      <c r="E18" s="1009"/>
      <c r="F18" s="1009"/>
      <c r="G18" s="1009"/>
      <c r="H18" s="1009"/>
      <c r="I18" s="1009"/>
      <c r="J18" s="1009"/>
      <c r="K18" s="1009"/>
      <c r="L18" s="1009"/>
      <c r="M18" s="1009"/>
      <c r="N18" s="1009"/>
    </row>
    <row r="19" spans="1:14" ht="15" customHeight="1" x14ac:dyDescent="0.35">
      <c r="A19" s="1009"/>
      <c r="B19" s="1009"/>
      <c r="C19" s="1009"/>
      <c r="D19" s="1009"/>
      <c r="E19" s="1009"/>
      <c r="F19" s="1009"/>
      <c r="G19" s="1009"/>
      <c r="H19" s="1009"/>
      <c r="I19" s="1009"/>
      <c r="J19" s="1009"/>
      <c r="K19" s="1009"/>
      <c r="L19" s="1009"/>
      <c r="M19" s="1009"/>
      <c r="N19" s="1009"/>
    </row>
    <row r="20" spans="1:14" ht="15" customHeight="1" x14ac:dyDescent="0.35">
      <c r="A20" s="1009"/>
      <c r="B20" s="1009"/>
      <c r="C20" s="1009"/>
      <c r="D20" s="1009"/>
      <c r="E20" s="1009"/>
      <c r="F20" s="1009"/>
      <c r="G20" s="1009"/>
      <c r="H20" s="1009"/>
      <c r="I20" s="1009"/>
      <c r="J20" s="1009"/>
      <c r="K20" s="1009"/>
      <c r="L20" s="1009"/>
      <c r="M20" s="1009"/>
      <c r="N20" s="1009"/>
    </row>
    <row r="23" spans="1:14" ht="15" customHeight="1" x14ac:dyDescent="0.35">
      <c r="A23" s="1010" t="s">
        <v>798</v>
      </c>
      <c r="B23" s="1010"/>
      <c r="C23" s="1010"/>
      <c r="D23" s="1010"/>
      <c r="E23" s="1010"/>
      <c r="F23" s="1010"/>
      <c r="G23" s="1010"/>
      <c r="H23" s="1010"/>
      <c r="I23" s="1010"/>
      <c r="J23" s="1010"/>
      <c r="K23" s="1010"/>
      <c r="L23" s="1010"/>
      <c r="M23" s="1010"/>
      <c r="N23" s="1010"/>
    </row>
    <row r="24" spans="1:14" ht="15" customHeight="1" x14ac:dyDescent="0.35">
      <c r="A24" s="1010"/>
      <c r="B24" s="1010"/>
      <c r="C24" s="1010"/>
      <c r="D24" s="1010"/>
      <c r="E24" s="1010"/>
      <c r="F24" s="1010"/>
      <c r="G24" s="1010"/>
      <c r="H24" s="1010"/>
      <c r="I24" s="1010"/>
      <c r="J24" s="1010"/>
      <c r="K24" s="1010"/>
      <c r="L24" s="1010"/>
      <c r="M24" s="1010"/>
      <c r="N24" s="1010"/>
    </row>
    <row r="25" spans="1:14" ht="15" customHeight="1" x14ac:dyDescent="0.35">
      <c r="A25" s="1010"/>
      <c r="B25" s="1010"/>
      <c r="C25" s="1010"/>
      <c r="D25" s="1010"/>
      <c r="E25" s="1010"/>
      <c r="F25" s="1010"/>
      <c r="G25" s="1010"/>
      <c r="H25" s="1010"/>
      <c r="I25" s="1010"/>
      <c r="J25" s="1010"/>
      <c r="K25" s="1010"/>
      <c r="L25" s="1010"/>
      <c r="M25" s="1010"/>
      <c r="N25" s="1010"/>
    </row>
    <row r="27" spans="1:14" ht="45" x14ac:dyDescent="1.3">
      <c r="A27" s="1011" t="s">
        <v>882</v>
      </c>
      <c r="B27" s="1011"/>
      <c r="C27" s="1011"/>
      <c r="D27" s="1011"/>
      <c r="E27" s="1011"/>
      <c r="F27" s="1011"/>
      <c r="G27" s="1011"/>
      <c r="H27" s="1011"/>
      <c r="I27" s="1011"/>
      <c r="J27" s="1011"/>
      <c r="K27" s="1011"/>
      <c r="L27" s="1011"/>
      <c r="M27" s="1011"/>
    </row>
    <row r="29" spans="1:14" ht="15" customHeight="1" x14ac:dyDescent="0.35">
      <c r="A29" s="1007">
        <v>2024</v>
      </c>
      <c r="B29" s="1007"/>
      <c r="C29" s="1007"/>
      <c r="D29" s="1007"/>
      <c r="E29" s="1007"/>
      <c r="F29" s="1007"/>
      <c r="G29" s="1007"/>
      <c r="H29" s="1007"/>
      <c r="I29" s="1007"/>
      <c r="J29" s="1007"/>
      <c r="K29" s="1007"/>
      <c r="L29" s="1007"/>
      <c r="M29" s="1007"/>
    </row>
    <row r="30" spans="1:14" ht="15" customHeight="1" x14ac:dyDescent="0.35">
      <c r="A30" s="1007"/>
      <c r="B30" s="1007"/>
      <c r="C30" s="1007"/>
      <c r="D30" s="1007"/>
      <c r="E30" s="1007"/>
      <c r="F30" s="1007"/>
      <c r="G30" s="1007"/>
      <c r="H30" s="1007"/>
      <c r="I30" s="1007"/>
      <c r="J30" s="1007"/>
      <c r="K30" s="1007"/>
      <c r="L30" s="1007"/>
      <c r="M30" s="1007"/>
    </row>
    <row r="31" spans="1:14" ht="15" customHeight="1" x14ac:dyDescent="0.35">
      <c r="A31" s="1007"/>
      <c r="B31" s="1007"/>
      <c r="C31" s="1007"/>
      <c r="D31" s="1007"/>
      <c r="E31" s="1007"/>
      <c r="F31" s="1007"/>
      <c r="G31" s="1007"/>
      <c r="H31" s="1007"/>
      <c r="I31" s="1007"/>
      <c r="J31" s="1007"/>
      <c r="K31" s="1007"/>
      <c r="L31" s="1007"/>
      <c r="M31" s="1007"/>
    </row>
  </sheetData>
  <mergeCells count="4">
    <mergeCell ref="A29:M31"/>
    <mergeCell ref="A18:N20"/>
    <mergeCell ref="A23:N25"/>
    <mergeCell ref="A27:M27"/>
  </mergeCells>
  <pageMargins left="0.75" right="0.7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Revenue</vt:lpstr>
      <vt:lpstr>Recurrent</vt:lpstr>
      <vt:lpstr>Capital</vt:lpstr>
      <vt:lpstr>Sheet1</vt:lpstr>
      <vt:lpstr>COVER</vt:lpstr>
      <vt:lpstr>Summary!Print_Area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Hud Adam Ali</cp:lastModifiedBy>
  <cp:lastPrinted>2025-01-03T13:45:17Z</cp:lastPrinted>
  <dcterms:created xsi:type="dcterms:W3CDTF">2015-12-04T09:41:09Z</dcterms:created>
  <dcterms:modified xsi:type="dcterms:W3CDTF">2025-03-31T11:36:24Z</dcterms:modified>
</cp:coreProperties>
</file>